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75" activeTab="0"/>
  </bookViews>
  <sheets>
    <sheet name="Header_and_write-ins" sheetId="1" r:id="rId1"/>
    <sheet name="Card_main" sheetId="2" r:id="rId2"/>
    <sheet name="To transfer" sheetId="3" r:id="rId3"/>
    <sheet name="Calculations" sheetId="4" r:id="rId4"/>
  </sheets>
  <definedNames/>
  <calcPr fullCalcOnLoad="1"/>
</workbook>
</file>

<file path=xl/sharedStrings.xml><?xml version="1.0" encoding="utf-8"?>
<sst xmlns="http://schemas.openxmlformats.org/spreadsheetml/2006/main" count="3090" uniqueCount="1941">
  <si>
    <t>Ditrichum gracile</t>
  </si>
  <si>
    <t>Hedwigia stellata</t>
  </si>
  <si>
    <t>Schistidium crassipilum</t>
  </si>
  <si>
    <t>Microbryum davallianum</t>
  </si>
  <si>
    <t>Schistidium apocarpum s.str.</t>
  </si>
  <si>
    <t>Grimmia trichophylla agg.</t>
  </si>
  <si>
    <t>Information</t>
  </si>
  <si>
    <t>Rec_no_ex_source</t>
  </si>
  <si>
    <t>Species</t>
  </si>
  <si>
    <t>Comment</t>
  </si>
  <si>
    <t>Chk</t>
  </si>
  <si>
    <t>Fruit</t>
  </si>
  <si>
    <t>Male</t>
  </si>
  <si>
    <t>fEmale</t>
  </si>
  <si>
    <t>Bulbils</t>
  </si>
  <si>
    <t>Gemmae</t>
  </si>
  <si>
    <t>Tubers</t>
  </si>
  <si>
    <t>Habitat species</t>
  </si>
  <si>
    <t>Habitat site</t>
  </si>
  <si>
    <t>Alt m</t>
  </si>
  <si>
    <t>Location</t>
  </si>
  <si>
    <t>Grid ref</t>
  </si>
  <si>
    <t>Hectad</t>
  </si>
  <si>
    <t>Quadrant</t>
  </si>
  <si>
    <t>VC</t>
  </si>
  <si>
    <t>Day</t>
  </si>
  <si>
    <t>Month</t>
  </si>
  <si>
    <t>Year</t>
  </si>
  <si>
    <t>Recorder</t>
  </si>
  <si>
    <t>Conf/det</t>
  </si>
  <si>
    <t>Calc_rec</t>
  </si>
  <si>
    <t>Cirriphyllum piliferum</t>
  </si>
  <si>
    <t>Climacium dendroides</t>
  </si>
  <si>
    <t>Palustriella commutata s.l.</t>
  </si>
  <si>
    <t>Cratoneuron filicinum</t>
  </si>
  <si>
    <t>Cryphaea heteromalla</t>
  </si>
  <si>
    <t>Ctenidium molluscum</t>
  </si>
  <si>
    <t>Ctenidium molluscum var. molluscum</t>
  </si>
  <si>
    <t>Dichodontium pellucidum s.l.</t>
  </si>
  <si>
    <t>Dicranella heteromalla</t>
  </si>
  <si>
    <t>Dicranella rufescens</t>
  </si>
  <si>
    <t>Dicranella schreberiana</t>
  </si>
  <si>
    <t>Dicranella varia</t>
  </si>
  <si>
    <t>Dicranoweisia cirrata</t>
  </si>
  <si>
    <t>Dicranum bonjeanii</t>
  </si>
  <si>
    <t>Dicranum fuscescens</t>
  </si>
  <si>
    <t>Dicranum majus</t>
  </si>
  <si>
    <t>Dicranum scoparium</t>
  </si>
  <si>
    <t>Dicranum scottianum</t>
  </si>
  <si>
    <t>Diphyscium foliosum</t>
  </si>
  <si>
    <t>Distichium capillaceum</t>
  </si>
  <si>
    <t>Ditrichum heteromallum</t>
  </si>
  <si>
    <t>Drepanocladus aduncus</t>
  </si>
  <si>
    <t>Warnstorfia fluitans</t>
  </si>
  <si>
    <t>Sanionia uncinata</t>
  </si>
  <si>
    <t>Encalypta streptocarpa</t>
  </si>
  <si>
    <t>Entodon concinnus</t>
  </si>
  <si>
    <t>Ephemerum serratum s.l.</t>
  </si>
  <si>
    <t>Eucladium verticillatum</t>
  </si>
  <si>
    <t>Rhynchostegium confertum</t>
  </si>
  <si>
    <t>Rhynchostegium murale</t>
  </si>
  <si>
    <t>Eurhynchium striatum</t>
  </si>
  <si>
    <t>Fissidens adianthoides</t>
  </si>
  <si>
    <t>Fissidens crassipes</t>
  </si>
  <si>
    <t>Fissidens dubius</t>
  </si>
  <si>
    <t>Fissidens incurvus</t>
  </si>
  <si>
    <t>Fissidens pusillus s.l.</t>
  </si>
  <si>
    <t>Fissidens pusillus</t>
  </si>
  <si>
    <t>Fissidens osmundoides</t>
  </si>
  <si>
    <t>Fissidens taxifolius</t>
  </si>
  <si>
    <t>Fissidens viridulus</t>
  </si>
  <si>
    <t>Fontinalis antipyretica</t>
  </si>
  <si>
    <t>Fontinalis squamosa</t>
  </si>
  <si>
    <t>Entosthodon attenuatus</t>
  </si>
  <si>
    <t>Funaria hygrometrica</t>
  </si>
  <si>
    <t>Entosthodon obtusus</t>
  </si>
  <si>
    <t>Schistidium rivulare s.str.</t>
  </si>
  <si>
    <t>Schistidium apocarpum s.l.</t>
  </si>
  <si>
    <t>Schistidium maritimum</t>
  </si>
  <si>
    <t>Grimmia pulvinata</t>
  </si>
  <si>
    <t>Gymnostomum aeruginosum</t>
  </si>
  <si>
    <t>Gyroweisia tenuis</t>
  </si>
  <si>
    <t>Heterocladium heteropterum</t>
  </si>
  <si>
    <t>Heterocladium heteropterum var. flaccidum</t>
  </si>
  <si>
    <t>Heterocladium heteropterum var. heteropterum</t>
  </si>
  <si>
    <t>Homalia trichomanoides</t>
  </si>
  <si>
    <t>Hookeria lucens</t>
  </si>
  <si>
    <t>Hygrohypnum eugyrium</t>
  </si>
  <si>
    <t>Hygrohypnum luridum</t>
  </si>
  <si>
    <t>Hygrohypnum ochraceum</t>
  </si>
  <si>
    <t>Hylocomium splendens</t>
  </si>
  <si>
    <t>Hyocomium armoricum</t>
  </si>
  <si>
    <t>Hypnum cupressiforme var. cupressiforme</t>
  </si>
  <si>
    <t>Hypnum jutlandicum</t>
  </si>
  <si>
    <t>Hypnum andoi</t>
  </si>
  <si>
    <t>Pseudotaxiphyllum elegans</t>
  </si>
  <si>
    <t>Isothecium myosuroides</t>
  </si>
  <si>
    <t>Isothecium myosuroides var. brachythecioides</t>
  </si>
  <si>
    <t>Isothecium myosuroides var. myosuroides</t>
  </si>
  <si>
    <t>Isothecium alopecuroides</t>
  </si>
  <si>
    <t>Leptobryum pyriforme</t>
  </si>
  <si>
    <t>Leptodictyum riparium</t>
  </si>
  <si>
    <t>Leskea polycarpa</t>
  </si>
  <si>
    <t>Leucobryum glaucum</t>
  </si>
  <si>
    <t>Plagiomnium cuspidatum</t>
  </si>
  <si>
    <t>Mnium hornum</t>
  </si>
  <si>
    <t>Plagiomnium rostratum</t>
  </si>
  <si>
    <t>Rhizomnium punctatum</t>
  </si>
  <si>
    <t>Plagiomnium ellipticum</t>
  </si>
  <si>
    <t>Plagiomnium elatum</t>
  </si>
  <si>
    <t>Mnium stellare</t>
  </si>
  <si>
    <t>Plagiomnium undulatum</t>
  </si>
  <si>
    <t>Neckera complanata</t>
  </si>
  <si>
    <t>Neckera crispa</t>
  </si>
  <si>
    <t>Neckera pumila</t>
  </si>
  <si>
    <t>Oligotrichum hercynicum</t>
  </si>
  <si>
    <t>Orthothecium intricatum</t>
  </si>
  <si>
    <t>Orthotrichum affine</t>
  </si>
  <si>
    <t>Orthotrichum anomalum</t>
  </si>
  <si>
    <t>Orthotrichum cupulatum</t>
  </si>
  <si>
    <t>Orthotrichum diaphanum</t>
  </si>
  <si>
    <t>Orthotrichum lyellii</t>
  </si>
  <si>
    <t>Orthotrichum pulchellum</t>
  </si>
  <si>
    <t>Orthotrichum rivulare</t>
  </si>
  <si>
    <t>Orthotrichum striatum</t>
  </si>
  <si>
    <t>Orthotrichum tenellum</t>
  </si>
  <si>
    <t>Philonotis calcarea</t>
  </si>
  <si>
    <t>Philonotis fontana</t>
  </si>
  <si>
    <t>Physcomitrium pyriforme</t>
  </si>
  <si>
    <t>Plagiothecium denticulatum</t>
  </si>
  <si>
    <t>Plagiothecium denticulatum var. denticulatum</t>
  </si>
  <si>
    <t>Plagiothecium nemorale</t>
  </si>
  <si>
    <t>Plagiothecium succulentum</t>
  </si>
  <si>
    <t>Plagiothecium undulatum</t>
  </si>
  <si>
    <t>Pleuridium acuminatum</t>
  </si>
  <si>
    <t>Pleurozium schreberi</t>
  </si>
  <si>
    <t>Pohlia wahlenbergii</t>
  </si>
  <si>
    <t>Pohlia annotina</t>
  </si>
  <si>
    <t>Pohlia melanodon</t>
  </si>
  <si>
    <t>Pohlia nutans</t>
  </si>
  <si>
    <t>Pogonatum aloides</t>
  </si>
  <si>
    <t>Polytrichum strictum</t>
  </si>
  <si>
    <t>Polytrichum commune</t>
  </si>
  <si>
    <t>Polytrichum juniperinum</t>
  </si>
  <si>
    <t>Polytrichum piliferum</t>
  </si>
  <si>
    <t>Pogonatum urnigerum</t>
  </si>
  <si>
    <t>Hennediella heimii</t>
  </si>
  <si>
    <t>Tortula modica</t>
  </si>
  <si>
    <t>Tortula truncata</t>
  </si>
  <si>
    <t>Pseudephemerum nitidum</t>
  </si>
  <si>
    <t>Pterogonium gracile</t>
  </si>
  <si>
    <t>Ptychomitrium polyphyllum</t>
  </si>
  <si>
    <t>Rhabdoweisia crenulata</t>
  </si>
  <si>
    <t>Racomitrium aciculare</t>
  </si>
  <si>
    <t>Racomitrium aquaticum</t>
  </si>
  <si>
    <t>Racomitrium ellipticum</t>
  </si>
  <si>
    <t>Racomitrium fasciculare</t>
  </si>
  <si>
    <t>Racomitrium heterostichum s.l.</t>
  </si>
  <si>
    <t>Racomitrium lanuginosum</t>
  </si>
  <si>
    <t>Rhynchostegiella teneriffae</t>
  </si>
  <si>
    <t>Rhynchostegiella tenella</t>
  </si>
  <si>
    <t>Rhytidiadelphus loreus</t>
  </si>
  <si>
    <t>Rhytidiadelphus squarrosus</t>
  </si>
  <si>
    <t>Rhytidiadelphus triquetrus</t>
  </si>
  <si>
    <t>Scorpidium scorpioides</t>
  </si>
  <si>
    <t>Sphagnum compactum</t>
  </si>
  <si>
    <t>Sphagnum contortum</t>
  </si>
  <si>
    <t>Sphagnum cuspidatum</t>
  </si>
  <si>
    <t>Sphagnum fimbriatum</t>
  </si>
  <si>
    <t>Sphagnum fuscum</t>
  </si>
  <si>
    <t>Sphagnum austinii</t>
  </si>
  <si>
    <t>Sphagnum magellanicum</t>
  </si>
  <si>
    <t>Sphagnum molle</t>
  </si>
  <si>
    <t>Sphagnum palustre</t>
  </si>
  <si>
    <t>Sphagnum papillosum</t>
  </si>
  <si>
    <t>Sphagnum subnitens</t>
  </si>
  <si>
    <t>Sphagnum quinquefarium</t>
  </si>
  <si>
    <t>Sphagnum fallax</t>
  </si>
  <si>
    <t>Sphagnum capillifolium subsp. rubellum</t>
  </si>
  <si>
    <t>Sphagnum squarrosum</t>
  </si>
  <si>
    <t>Sphagnum denticulatum</t>
  </si>
  <si>
    <t>Sphagnum inundatum</t>
  </si>
  <si>
    <t>Sphagnum tenellum</t>
  </si>
  <si>
    <t>Splachnum ampullaceum</t>
  </si>
  <si>
    <t>Splachnum sphaericum</t>
  </si>
  <si>
    <t>Tetraphis pellucida</t>
  </si>
  <si>
    <t>Tetraplodon mnioides</t>
  </si>
  <si>
    <t>Thamnobryum alopecurum</t>
  </si>
  <si>
    <t>Thuidium delicatulum</t>
  </si>
  <si>
    <t>Thuidium tamariscinum</t>
  </si>
  <si>
    <t>Tortella flavovirens</t>
  </si>
  <si>
    <t>Tortella nitida</t>
  </si>
  <si>
    <t>Tortella tortuosa</t>
  </si>
  <si>
    <t>Syntrichia laevipila</t>
  </si>
  <si>
    <t>Tortula muralis</t>
  </si>
  <si>
    <t>Syntrichia papillosa</t>
  </si>
  <si>
    <t>Trichostomum brachydontium</t>
  </si>
  <si>
    <t>Trichostomum crispulum</t>
  </si>
  <si>
    <t>Didymodon sinuosus</t>
  </si>
  <si>
    <t>Ulota hutchinsiae</t>
  </si>
  <si>
    <t>Ulota bruchii</t>
  </si>
  <si>
    <t>Ulota crispa</t>
  </si>
  <si>
    <t>Ulota phyllantha</t>
  </si>
  <si>
    <t>Weissia controversa</t>
  </si>
  <si>
    <t>Weissia controversa var. controversa</t>
  </si>
  <si>
    <t>Weissia brachycarpa</t>
  </si>
  <si>
    <t>Weissia brachycarpa var. obliqua</t>
  </si>
  <si>
    <t>Zygodon conoideus</t>
  </si>
  <si>
    <t>Zygodon viridissimus s.l.</t>
  </si>
  <si>
    <t>Zygodon viridissimus var. stirtonii</t>
  </si>
  <si>
    <t>Zygodon viridissimus var. viridissimus</t>
  </si>
  <si>
    <t>Bryum gemmiferum</t>
  </si>
  <si>
    <t>Bryum klinggraeffii</t>
  </si>
  <si>
    <t>Bryum subapiculatum</t>
  </si>
  <si>
    <t>Bryum ruderale</t>
  </si>
  <si>
    <t>Bryum sauteri</t>
  </si>
  <si>
    <t>Bryum violaceum</t>
  </si>
  <si>
    <t>Dicranella staphylina</t>
  </si>
  <si>
    <t>Pohlia camptotrachela</t>
  </si>
  <si>
    <t>Racomitrium ericoides</t>
  </si>
  <si>
    <t>Ulota crispa s.l.</t>
  </si>
  <si>
    <t>Andreaea rothii</t>
  </si>
  <si>
    <t>Andreaea rothii subsp. falcata</t>
  </si>
  <si>
    <t>Andreaea rothii subsp. rothii</t>
  </si>
  <si>
    <t>Andreaea rupestris</t>
  </si>
  <si>
    <t>Campylium stellatum s.l.</t>
  </si>
  <si>
    <t>Grimmia trichophylla</t>
  </si>
  <si>
    <t>Anom viti</t>
  </si>
  <si>
    <t>Arch alte</t>
  </si>
  <si>
    <t>Brac albi</t>
  </si>
  <si>
    <t>Bryu algo</t>
  </si>
  <si>
    <t>Call cord</t>
  </si>
  <si>
    <t>Call cusp</t>
  </si>
  <si>
    <t>Camp chry</t>
  </si>
  <si>
    <t>Cera purp</t>
  </si>
  <si>
    <t>Didy fall</t>
  </si>
  <si>
    <t>Drep adun</t>
  </si>
  <si>
    <t>Eucl vert</t>
  </si>
  <si>
    <t>Fiss adia</t>
  </si>
  <si>
    <t>Font anti</t>
  </si>
  <si>
    <t>Funa hygr</t>
  </si>
  <si>
    <t>Henn heim</t>
  </si>
  <si>
    <t>Hete hete</t>
  </si>
  <si>
    <t>Homa tric</t>
  </si>
  <si>
    <t>Homa lute</t>
  </si>
  <si>
    <t>Hook luce</t>
  </si>
  <si>
    <t>Hypn ando</t>
  </si>
  <si>
    <t>Isot alop</t>
  </si>
  <si>
    <t>Leuc glau</t>
  </si>
  <si>
    <t>Mniu horn</t>
  </si>
  <si>
    <t>Neck comp</t>
  </si>
  <si>
    <t>Grid reference</t>
  </si>
  <si>
    <t>Locality</t>
  </si>
  <si>
    <t>Tetrad</t>
  </si>
  <si>
    <t>Habitat</t>
  </si>
  <si>
    <t>Recorder(s)</t>
  </si>
  <si>
    <t>Amph moug</t>
  </si>
  <si>
    <t>Andr alpi</t>
  </si>
  <si>
    <t>Anoe aest</t>
  </si>
  <si>
    <t>Blin acut</t>
  </si>
  <si>
    <t>Breu chry</t>
  </si>
  <si>
    <t>Bryo ferr</t>
  </si>
  <si>
    <t>Camp atro</t>
  </si>
  <si>
    <t>Diph foli</t>
  </si>
  <si>
    <t>Dist capi</t>
  </si>
  <si>
    <t>Ento atte</t>
  </si>
  <si>
    <t>Gymn aeru</t>
  </si>
  <si>
    <t>Hygr eugy</t>
  </si>
  <si>
    <t>Hyme recu</t>
  </si>
  <si>
    <t>Hyoc armo</t>
  </si>
  <si>
    <t>Olig herc</t>
  </si>
  <si>
    <t>Orth intr</t>
  </si>
  <si>
    <t>Orth affi</t>
  </si>
  <si>
    <t>Phil calc</t>
  </si>
  <si>
    <t>Pleu acum</t>
  </si>
  <si>
    <t>Pogo aloi</t>
  </si>
  <si>
    <t>Pohl anno</t>
  </si>
  <si>
    <t>Poly alpi</t>
  </si>
  <si>
    <t>Pseu niti</t>
  </si>
  <si>
    <t>Pseu horn</t>
  </si>
  <si>
    <t>Pseu eleg</t>
  </si>
  <si>
    <t>Pter grac</t>
  </si>
  <si>
    <t>Ptyc poly</t>
  </si>
  <si>
    <t>Raco acic</t>
  </si>
  <si>
    <t>Rhyn conf</t>
  </si>
  <si>
    <t>Rhyt lore</t>
  </si>
  <si>
    <t>Sani unci</t>
  </si>
  <si>
    <t>Spla ampu</t>
  </si>
  <si>
    <t>Tetr pell</t>
  </si>
  <si>
    <t>Tetr mnio</t>
  </si>
  <si>
    <t>Tham alop</t>
  </si>
  <si>
    <t>Tort flav</t>
  </si>
  <si>
    <t>Tric brac</t>
  </si>
  <si>
    <t>Ulot bruc</t>
  </si>
  <si>
    <t>Zygo cono</t>
  </si>
  <si>
    <t>Anas orca</t>
  </si>
  <si>
    <t>Aneu ping</t>
  </si>
  <si>
    <t>Blas pusi</t>
  </si>
  <si>
    <t>Blep tric</t>
  </si>
  <si>
    <t>Caly argu</t>
  </si>
  <si>
    <t>Ceph bicu</t>
  </si>
  <si>
    <t>Ceph diva</t>
  </si>
  <si>
    <t>Chil pall</t>
  </si>
  <si>
    <t>Clad flui</t>
  </si>
  <si>
    <t>Colo calc</t>
  </si>
  <si>
    <t>Dipl albi</t>
  </si>
  <si>
    <t>Foss pusi</t>
  </si>
  <si>
    <t>Frul dila</t>
  </si>
  <si>
    <t>Gymn infl</t>
  </si>
  <si>
    <t>Jung atro</t>
  </si>
  <si>
    <t>Kurz pauc</t>
  </si>
  <si>
    <t>Leje cavi</t>
  </si>
  <si>
    <t>Loph bide</t>
  </si>
  <si>
    <t>Lunu cruc</t>
  </si>
  <si>
    <t>Marc poly</t>
  </si>
  <si>
    <t>Marc mack</t>
  </si>
  <si>
    <t>Metz conj</t>
  </si>
  <si>
    <t>Micr ulic</t>
  </si>
  <si>
    <t>Myli anom</t>
  </si>
  <si>
    <t>Nard comp</t>
  </si>
  <si>
    <t>Nowe curv</t>
  </si>
  <si>
    <t>Odon denu</t>
  </si>
  <si>
    <t>Pell endi</t>
  </si>
  <si>
    <t>Plag aspl</t>
  </si>
  <si>
    <t>Pore arbo</t>
  </si>
  <si>
    <t>Prei quad</t>
  </si>
  <si>
    <t>Rebo hemi</t>
  </si>
  <si>
    <t>Ricc cham</t>
  </si>
  <si>
    <t>Sacc viti</t>
  </si>
  <si>
    <t>Tric tome</t>
  </si>
  <si>
    <t>Hedw stel</t>
  </si>
  <si>
    <t>Adel deci</t>
  </si>
  <si>
    <t>Ambl serp</t>
  </si>
  <si>
    <t>Anth jula</t>
  </si>
  <si>
    <t>Apha micr</t>
  </si>
  <si>
    <t>Atri undu</t>
  </si>
  <si>
    <t>Cinc font</t>
  </si>
  <si>
    <t>Clim dend</t>
  </si>
  <si>
    <t>Crat fili</t>
  </si>
  <si>
    <t>Cten moll</t>
  </si>
  <si>
    <t>Dicr bonj</t>
  </si>
  <si>
    <t>Ento conc</t>
  </si>
  <si>
    <t>Drep hama</t>
  </si>
  <si>
    <t>Harp moll</t>
  </si>
  <si>
    <t>Herb adun</t>
  </si>
  <si>
    <t>Jubu hutc</t>
  </si>
  <si>
    <t>Lepi cupr</t>
  </si>
  <si>
    <t>Pleu purp</t>
  </si>
  <si>
    <t>Radu aqui</t>
  </si>
  <si>
    <t>Aula palu</t>
  </si>
  <si>
    <t>Rhab cren</t>
  </si>
  <si>
    <t>Colu caly</t>
  </si>
  <si>
    <t>Mars emar</t>
  </si>
  <si>
    <t>Pleu schr</t>
  </si>
  <si>
    <t>Altitude (m)</t>
  </si>
  <si>
    <t>Cryp hete</t>
  </si>
  <si>
    <t>Enca stre</t>
  </si>
  <si>
    <t>Gyro tenu</t>
  </si>
  <si>
    <t>Lept pyri</t>
  </si>
  <si>
    <t>Lept ripa</t>
  </si>
  <si>
    <t>Lesk poly</t>
  </si>
  <si>
    <t>Micr dava</t>
  </si>
  <si>
    <t>Phys pyri</t>
  </si>
  <si>
    <t>Schi *apoc</t>
  </si>
  <si>
    <t>Spha aust</t>
  </si>
  <si>
    <t>Anth punc</t>
  </si>
  <si>
    <t>Bazz tric</t>
  </si>
  <si>
    <t>Gymn cren</t>
  </si>
  <si>
    <t>Phae laev</t>
  </si>
  <si>
    <t>Ricc glau</t>
  </si>
  <si>
    <t>Scap aspe</t>
  </si>
  <si>
    <t>Trit exsecti</t>
  </si>
  <si>
    <t xml:space="preserve">     gemmif</t>
  </si>
  <si>
    <t xml:space="preserve">     pallen</t>
  </si>
  <si>
    <t xml:space="preserve">     palles</t>
  </si>
  <si>
    <t xml:space="preserve">     ruralif</t>
  </si>
  <si>
    <t xml:space="preserve">     ruralis</t>
  </si>
  <si>
    <t>tort</t>
  </si>
  <si>
    <t>NAME</t>
  </si>
  <si>
    <t>Present</t>
  </si>
  <si>
    <t>Pres</t>
  </si>
  <si>
    <t>Count</t>
  </si>
  <si>
    <t>Serial</t>
  </si>
  <si>
    <t>Adelanthus decipiens</t>
  </si>
  <si>
    <t>Anastrepta orcadensis</t>
  </si>
  <si>
    <t>Anthelia julacea</t>
  </si>
  <si>
    <t>Anthoceros punctatus</t>
  </si>
  <si>
    <t>Phaeoceros laevis</t>
  </si>
  <si>
    <t>Aphanolejeunea microscopica</t>
  </si>
  <si>
    <t>Barbilophozia floerkei</t>
  </si>
  <si>
    <t>Bazzania tricrenata</t>
  </si>
  <si>
    <t>Bazzania trilobata</t>
  </si>
  <si>
    <t>Blasia pusilla</t>
  </si>
  <si>
    <t>Blepharostoma trichophyllum</t>
  </si>
  <si>
    <t>Calypogeia arguta</t>
  </si>
  <si>
    <t>Calypogeia fissa</t>
  </si>
  <si>
    <t>Calypogeia muelleriana</t>
  </si>
  <si>
    <t>Calypogeia sphagnicola</t>
  </si>
  <si>
    <t>Cephalozia bicuspidata</t>
  </si>
  <si>
    <t>Cephalozia connivens</t>
  </si>
  <si>
    <t>Cephalozia lunulifolia</t>
  </si>
  <si>
    <t>Cephaloziella hampeana</t>
  </si>
  <si>
    <t>Cephaloziella divaricata</t>
  </si>
  <si>
    <t>Chiloscyphus pallescens</t>
  </si>
  <si>
    <t>Chiloscyphus polyanthos</t>
  </si>
  <si>
    <t>Cladopodiella fluitans</t>
  </si>
  <si>
    <t>Cololejeunea calcarea</t>
  </si>
  <si>
    <t>Cololejeunea minutissima</t>
  </si>
  <si>
    <t>Colura calyptrifolia</t>
  </si>
  <si>
    <t>Conocephalum conicum s.l.</t>
  </si>
  <si>
    <t>Diplophyllum albicans</t>
  </si>
  <si>
    <t>Drepanolejeunea hamatifolia</t>
  </si>
  <si>
    <t>Fossombronia pusilla</t>
  </si>
  <si>
    <t>Fossombronia wondraczekii</t>
  </si>
  <si>
    <t>Frullania dilatata</t>
  </si>
  <si>
    <t>Frullania fragilifolia</t>
  </si>
  <si>
    <t>Frullania teneriffae</t>
  </si>
  <si>
    <t>Frullania tamarisci</t>
  </si>
  <si>
    <t>Gymnocolea inflata</t>
  </si>
  <si>
    <t>Gymnomitrion crenulatum</t>
  </si>
  <si>
    <t>Harpalejeunea molleri</t>
  </si>
  <si>
    <t>Herbertus aduncus</t>
  </si>
  <si>
    <t>Jubula hutchinsiae</t>
  </si>
  <si>
    <t>Leiocolea badensis</t>
  </si>
  <si>
    <t>Leiocolea bantriensis</t>
  </si>
  <si>
    <t>Leiocolea turbinata</t>
  </si>
  <si>
    <t>Lejeunea cavifolia</t>
  </si>
  <si>
    <t>Lejeunea lamacerina</t>
  </si>
  <si>
    <t>Lejeunea patens</t>
  </si>
  <si>
    <t>Microlejeunea ulicina</t>
  </si>
  <si>
    <t>Lepidozia cupressina</t>
  </si>
  <si>
    <t>Lepidozia reptans</t>
  </si>
  <si>
    <t>Kurzia pauciflora</t>
  </si>
  <si>
    <t>Kurzia trichoclados</t>
  </si>
  <si>
    <t>Lophocolea fragrans</t>
  </si>
  <si>
    <t>Lophocolea heterophylla</t>
  </si>
  <si>
    <t>Lophozia excisa</t>
  </si>
  <si>
    <t>Lophozia incisa</t>
  </si>
  <si>
    <t>Lophozia ventricosa</t>
  </si>
  <si>
    <t>Lunularia cruciata</t>
  </si>
  <si>
    <t>Marchantia polymorpha</t>
  </si>
  <si>
    <t>Marchantia polymorpha subsp. polymorpha</t>
  </si>
  <si>
    <t>Marchantia polymorpha subsp. ruderalis</t>
  </si>
  <si>
    <t>Marchesinia mackaii</t>
  </si>
  <si>
    <t>Marsupella emarginata</t>
  </si>
  <si>
    <t>Marsupella emarginata var. aquatica</t>
  </si>
  <si>
    <t>Marsupella emarginata var. emarginata</t>
  </si>
  <si>
    <t>Metzgeria conjugata</t>
  </si>
  <si>
    <t>Metzgeria furcata</t>
  </si>
  <si>
    <t>Mylia anomala</t>
  </si>
  <si>
    <t>Mylia taylorii</t>
  </si>
  <si>
    <t>Nardia compressa</t>
  </si>
  <si>
    <t>Nardia scalaris</t>
  </si>
  <si>
    <t>Nowellia curvifolia</t>
  </si>
  <si>
    <t>Odontoschisma denudatum</t>
  </si>
  <si>
    <t>Odontoschisma sphagni</t>
  </si>
  <si>
    <t>Pellia epiphylla</t>
  </si>
  <si>
    <t>Pellia endiviifolia</t>
  </si>
  <si>
    <t>Pellia neesiana</t>
  </si>
  <si>
    <t>Plagiochila porelloides</t>
  </si>
  <si>
    <t>Plagiochila asplenioides</t>
  </si>
  <si>
    <t>Plagiochila punctata</t>
  </si>
  <si>
    <t>Plagiochila exigua</t>
  </si>
  <si>
    <t>Pleurozia purpurea</t>
  </si>
  <si>
    <t>Porella cordaeana</t>
  </si>
  <si>
    <t>Porella arboris-vitae</t>
  </si>
  <si>
    <t>Porella platyphylla</t>
  </si>
  <si>
    <t>Porella obtusata</t>
  </si>
  <si>
    <t>Preissia quadrata</t>
  </si>
  <si>
    <t>Radula aquilegia</t>
  </si>
  <si>
    <t>Radula complanata</t>
  </si>
  <si>
    <t>Reboulia hemisphaerica</t>
  </si>
  <si>
    <t>Riccardia latifrons</t>
  </si>
  <si>
    <t>Riccardia multifida</t>
  </si>
  <si>
    <t>Riccardia palmata</t>
  </si>
  <si>
    <t>Aneura pinguis</t>
  </si>
  <si>
    <t>Riccardia chamedryfolia</t>
  </si>
  <si>
    <t>Riccia glauca</t>
  </si>
  <si>
    <t>Riccia sorocarpa</t>
  </si>
  <si>
    <t>Riccia subbifurca</t>
  </si>
  <si>
    <t>Saccogyna viticulosa</t>
  </si>
  <si>
    <t>Scapania aspera</t>
  </si>
  <si>
    <t>Scapania compacta</t>
  </si>
  <si>
    <t>Scapania gracilis</t>
  </si>
  <si>
    <t>Scapania irrigua</t>
  </si>
  <si>
    <t>Scapania nemorea</t>
  </si>
  <si>
    <t>Scapania umbrosa</t>
  </si>
  <si>
    <t>Scapania undulata</t>
  </si>
  <si>
    <t>Jungermannia exsertifolia</t>
  </si>
  <si>
    <t>Jungermannia pumila</t>
  </si>
  <si>
    <t>Jungermannia atrovirens</t>
  </si>
  <si>
    <t>Trichocolea tomentella</t>
  </si>
  <si>
    <t>Tritomaria exsectiformis</t>
  </si>
  <si>
    <t>Tritomaria quinquedentata</t>
  </si>
  <si>
    <t>Plagiochila britannica</t>
  </si>
  <si>
    <t>Chiloscyphus polyanthos s.l.</t>
  </si>
  <si>
    <t>Lophocolea bidentata</t>
  </si>
  <si>
    <t>Calliergon cordifolium</t>
  </si>
  <si>
    <t>Calliergonella cuspidata</t>
  </si>
  <si>
    <t>Calliergon giganteum</t>
  </si>
  <si>
    <t>Amblystegium serpens</t>
  </si>
  <si>
    <t>Amphidium mougeotii</t>
  </si>
  <si>
    <t>Andreaea alpina</t>
  </si>
  <si>
    <t>Anoectangium aestivum</t>
  </si>
  <si>
    <t>Anomodon viticulosus</t>
  </si>
  <si>
    <t>Archidium alternifolium</t>
  </si>
  <si>
    <t>Atrichum undulatum</t>
  </si>
  <si>
    <t>Aulacomnium palustre</t>
  </si>
  <si>
    <t>Didymodon insulanus</t>
  </si>
  <si>
    <t>Didymodon fallax</t>
  </si>
  <si>
    <t>Bryoerythrophyllum ferruginascens</t>
  </si>
  <si>
    <t>Pseudocrossidium hornschuchianum</t>
  </si>
  <si>
    <t>Didymodon nicholsonii</t>
  </si>
  <si>
    <t>Bryoerythrophyllum recurvirostrum</t>
  </si>
  <si>
    <t>Didymodon ferrugineus</t>
  </si>
  <si>
    <t>Pseudocrossidium revolutum</t>
  </si>
  <si>
    <t>Didymodon rigidulus</t>
  </si>
  <si>
    <t>Didymodon spadiceus</t>
  </si>
  <si>
    <t>Didymodon tophaceus</t>
  </si>
  <si>
    <t>Didymodon luridus</t>
  </si>
  <si>
    <t>Barbula unguiculata</t>
  </si>
  <si>
    <t>Didymodon vinealis</t>
  </si>
  <si>
    <t>Bartramia pomiformis</t>
  </si>
  <si>
    <t>Blindia acuta</t>
  </si>
  <si>
    <t>Brachythecium albicans</t>
  </si>
  <si>
    <t>Brachythecium glareosum</t>
  </si>
  <si>
    <t>Brachythecium mildeanum</t>
  </si>
  <si>
    <t>Brachythecium rivulare</t>
  </si>
  <si>
    <t>Brachythecium rutabulum</t>
  </si>
  <si>
    <t>Breutelia chrysocoma</t>
  </si>
  <si>
    <t>Bryum alpinum</t>
  </si>
  <si>
    <t>Bryum argenteum</t>
  </si>
  <si>
    <t>Bryum capillare</t>
  </si>
  <si>
    <t>Bryum radiculosum</t>
  </si>
  <si>
    <t>Bryum pallens</t>
  </si>
  <si>
    <t>Bryum pallescens</t>
  </si>
  <si>
    <t>Bryum algovicum</t>
  </si>
  <si>
    <t>Bryum pseudotriquetrum var. bimum</t>
  </si>
  <si>
    <t>Bryum pseudotriquetrum var. pseudotriquetrum</t>
  </si>
  <si>
    <t>Bryum rubens</t>
  </si>
  <si>
    <t>Homalothecium lutescens</t>
  </si>
  <si>
    <t>Homalothecium sericeum</t>
  </si>
  <si>
    <t>Campyliadelphus chrysophyllus</t>
  </si>
  <si>
    <t>Campyliadelphus elodes</t>
  </si>
  <si>
    <t>Campylopus atrovirens</t>
  </si>
  <si>
    <t>Campylopus brevipilus</t>
  </si>
  <si>
    <t>Campylopus flexuosus</t>
  </si>
  <si>
    <t>Campylopus fragilis</t>
  </si>
  <si>
    <t>Campylopus introflexus</t>
  </si>
  <si>
    <t>Campylopus pyriformis</t>
  </si>
  <si>
    <t>Campylopus setifolius</t>
  </si>
  <si>
    <t>Campylopus gracilis</t>
  </si>
  <si>
    <t>Ceratodon purpureus</t>
  </si>
  <si>
    <t>Cinclidotus fontinaloides</t>
  </si>
  <si>
    <t>5km sq</t>
  </si>
  <si>
    <t>Additional taxa</t>
  </si>
  <si>
    <t>Inf</t>
  </si>
  <si>
    <t>Finder</t>
  </si>
  <si>
    <t>Det.</t>
  </si>
  <si>
    <t>Comments</t>
  </si>
  <si>
    <t>Hab</t>
  </si>
  <si>
    <t>Com</t>
  </si>
  <si>
    <t>Hab_species</t>
  </si>
  <si>
    <t>Hab1</t>
  </si>
  <si>
    <t>Com1</t>
  </si>
  <si>
    <t/>
  </si>
  <si>
    <t>Hect</t>
  </si>
  <si>
    <t>Pos1</t>
  </si>
  <si>
    <t>PosOrig</t>
  </si>
  <si>
    <t>Pos final</t>
  </si>
  <si>
    <t>Unique card No</t>
  </si>
  <si>
    <t>Number of write-ins</t>
  </si>
  <si>
    <t>BRC_padded</t>
  </si>
  <si>
    <t>Total number of species</t>
  </si>
  <si>
    <t>Inf*</t>
  </si>
  <si>
    <t>Locality**</t>
  </si>
  <si>
    <t>** If you write a locality in "Additional taxa", it is output as a sublocality.  Thus if you have Coomasaharn as your</t>
  </si>
  <si>
    <t xml:space="preserve">    main locality and enter "by waterfall" in the additional locality, you will get "Coomasaharn, by waterfall" as output</t>
  </si>
  <si>
    <r>
      <t xml:space="preserve">   Use combinations of letters as required - e.g. </t>
    </r>
    <r>
      <rPr>
        <b/>
        <sz val="12"/>
        <rFont val="Arial"/>
        <family val="2"/>
      </rPr>
      <t>CT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ct</t>
    </r>
    <r>
      <rPr>
        <sz val="12"/>
        <rFont val="Arial"/>
        <family val="2"/>
      </rPr>
      <t xml:space="preserve"> means tuberous specimen checked microscopically</t>
    </r>
  </si>
  <si>
    <t>Grid ref***</t>
  </si>
  <si>
    <t>Alt m***</t>
  </si>
  <si>
    <t>*** Entries in these columns take precedence over what is written in the main locality data</t>
  </si>
  <si>
    <t>Anomobryum julaceum s.l.</t>
  </si>
  <si>
    <t>Palu *comm</t>
  </si>
  <si>
    <t>Barbula convoluta var. convoluta</t>
  </si>
  <si>
    <t>Barbula convoluta var. sardoa</t>
  </si>
  <si>
    <t>Conocephalum conicum s.str.</t>
  </si>
  <si>
    <t>Conocephalum salebrosum</t>
  </si>
  <si>
    <t>Shortnam</t>
  </si>
  <si>
    <t>Aloi aloi</t>
  </si>
  <si>
    <t>Bry_9</t>
  </si>
  <si>
    <t>Aloina aloides s.str.</t>
  </si>
  <si>
    <t>Bry_19</t>
  </si>
  <si>
    <t>Bry_22</t>
  </si>
  <si>
    <t>Bry_23</t>
  </si>
  <si>
    <t>roth</t>
  </si>
  <si>
    <t>Bry_1067</t>
  </si>
  <si>
    <t>fal</t>
  </si>
  <si>
    <t>Bry_1067.1</t>
  </si>
  <si>
    <t>rot</t>
  </si>
  <si>
    <t>Bry_1067.2</t>
  </si>
  <si>
    <t>rupe</t>
  </si>
  <si>
    <t>Bry_1068</t>
  </si>
  <si>
    <t>Bry_27</t>
  </si>
  <si>
    <t>Anom conc</t>
  </si>
  <si>
    <t>Bry_28</t>
  </si>
  <si>
    <t>Anomobryum concinnatum</t>
  </si>
  <si>
    <t>*jula</t>
  </si>
  <si>
    <t>Bry_1503</t>
  </si>
  <si>
    <t>jula</t>
  </si>
  <si>
    <t>Bry_29</t>
  </si>
  <si>
    <t>Anomobryum julaceum s.str.</t>
  </si>
  <si>
    <t>Bry_33</t>
  </si>
  <si>
    <t>Apha pate</t>
  </si>
  <si>
    <t>Bry_442</t>
  </si>
  <si>
    <t>Aphanorrhegma patens</t>
  </si>
  <si>
    <t>Bry_35</t>
  </si>
  <si>
    <t>Bry_40</t>
  </si>
  <si>
    <t>Bry_42</t>
  </si>
  <si>
    <t>Barb conv</t>
  </si>
  <si>
    <t>Bry_45</t>
  </si>
  <si>
    <t>Barbula convoluta</t>
  </si>
  <si>
    <t>con</t>
  </si>
  <si>
    <t>Bry_45.2</t>
  </si>
  <si>
    <t>sar</t>
  </si>
  <si>
    <t>Bry_45.1</t>
  </si>
  <si>
    <t>ungu</t>
  </si>
  <si>
    <t>Bry_62</t>
  </si>
  <si>
    <t>Bart pomi</t>
  </si>
  <si>
    <t>Bry_66</t>
  </si>
  <si>
    <t>Bry_69</t>
  </si>
  <si>
    <t>Bry_72</t>
  </si>
  <si>
    <t>glar</t>
  </si>
  <si>
    <t>Bry_75</t>
  </si>
  <si>
    <t>mild</t>
  </si>
  <si>
    <t>Bry_76</t>
  </si>
  <si>
    <t>rivu</t>
  </si>
  <si>
    <t>Bry_80</t>
  </si>
  <si>
    <t>ruta</t>
  </si>
  <si>
    <t>Bry_81</t>
  </si>
  <si>
    <t>Bry_85</t>
  </si>
  <si>
    <t>Bry_49</t>
  </si>
  <si>
    <t>recu</t>
  </si>
  <si>
    <t>Bry_54</t>
  </si>
  <si>
    <t>Bry_112</t>
  </si>
  <si>
    <t>alpi</t>
  </si>
  <si>
    <t>Bry_87</t>
  </si>
  <si>
    <t>arch</t>
  </si>
  <si>
    <t>Bry_1765</t>
  </si>
  <si>
    <t>Bryum archangelicum</t>
  </si>
  <si>
    <t>arge</t>
  </si>
  <si>
    <t>Bry_89</t>
  </si>
  <si>
    <t>capi</t>
  </si>
  <si>
    <t>Bry_94</t>
  </si>
  <si>
    <t>dich</t>
  </si>
  <si>
    <t>Bry_1054</t>
  </si>
  <si>
    <t>Bryum dichotomum</t>
  </si>
  <si>
    <t>doni</t>
  </si>
  <si>
    <t>Bry_96</t>
  </si>
  <si>
    <t>Bryum donianum</t>
  </si>
  <si>
    <t>Bry_662</t>
  </si>
  <si>
    <t>klin</t>
  </si>
  <si>
    <t>Bry_664</t>
  </si>
  <si>
    <t>Bry_110</t>
  </si>
  <si>
    <t>Bry_111</t>
  </si>
  <si>
    <t>pseu</t>
  </si>
  <si>
    <t>Bry_113</t>
  </si>
  <si>
    <t>Bryum pseudotriquetrum</t>
  </si>
  <si>
    <t>bim</t>
  </si>
  <si>
    <t>Bry_113.1</t>
  </si>
  <si>
    <t>pse</t>
  </si>
  <si>
    <t>Bry_113.2</t>
  </si>
  <si>
    <t>radi</t>
  </si>
  <si>
    <t>Bry_107</t>
  </si>
  <si>
    <t>rube</t>
  </si>
  <si>
    <t>Bry_115</t>
  </si>
  <si>
    <t>rude</t>
  </si>
  <si>
    <t>Bry_667</t>
  </si>
  <si>
    <t>Bry_668</t>
  </si>
  <si>
    <t>suba</t>
  </si>
  <si>
    <t>Bry_665</t>
  </si>
  <si>
    <t>viol</t>
  </si>
  <si>
    <t>Bry_672</t>
  </si>
  <si>
    <t>Bry_3</t>
  </si>
  <si>
    <t>giga</t>
  </si>
  <si>
    <t>Bry_5</t>
  </si>
  <si>
    <t>cusp</t>
  </si>
  <si>
    <t>Bry_4</t>
  </si>
  <si>
    <t>lind</t>
  </si>
  <si>
    <t>Bry_354</t>
  </si>
  <si>
    <t>Calliergonella lindbergii</t>
  </si>
  <si>
    <t>Bry_129</t>
  </si>
  <si>
    <t>elod</t>
  </si>
  <si>
    <t>Bry_130</t>
  </si>
  <si>
    <t>Bry_134</t>
  </si>
  <si>
    <t>Campylium protensum</t>
  </si>
  <si>
    <t>*stel</t>
  </si>
  <si>
    <t>Bry_1078</t>
  </si>
  <si>
    <t>stel</t>
  </si>
  <si>
    <t>Bry_136</t>
  </si>
  <si>
    <t>Campylium stellatum s.str.</t>
  </si>
  <si>
    <t>Bry_137</t>
  </si>
  <si>
    <t>brev</t>
  </si>
  <si>
    <t>Bry_138</t>
  </si>
  <si>
    <t>flex</t>
  </si>
  <si>
    <t>Bry_139</t>
  </si>
  <si>
    <t>frag</t>
  </si>
  <si>
    <t>Bry_140</t>
  </si>
  <si>
    <t>grac</t>
  </si>
  <si>
    <t>Bry_145</t>
  </si>
  <si>
    <t>intr</t>
  </si>
  <si>
    <t>Bry_141</t>
  </si>
  <si>
    <t>pyri</t>
  </si>
  <si>
    <t>Bry_142</t>
  </si>
  <si>
    <t>seti</t>
  </si>
  <si>
    <t>Bry_143</t>
  </si>
  <si>
    <t>Bry_151.2</t>
  </si>
  <si>
    <t>Bry_153</t>
  </si>
  <si>
    <t>Cirr cras</t>
  </si>
  <si>
    <t>Bry_156</t>
  </si>
  <si>
    <t>Cirriphyllum crassinervium</t>
  </si>
  <si>
    <t>pili</t>
  </si>
  <si>
    <t>Bry_157</t>
  </si>
  <si>
    <t>Bry_158</t>
  </si>
  <si>
    <t>Bry_163.3</t>
  </si>
  <si>
    <t>Bry_164</t>
  </si>
  <si>
    <t>Bry_166</t>
  </si>
  <si>
    <t>mol</t>
  </si>
  <si>
    <t>Bry_166.3</t>
  </si>
  <si>
    <t>Dalt spla</t>
  </si>
  <si>
    <t>Bry_176</t>
  </si>
  <si>
    <t>Daltonia splachnoides</t>
  </si>
  <si>
    <t>Dich flav</t>
  </si>
  <si>
    <t>Bry_180.2</t>
  </si>
  <si>
    <t>Dichodontium flavescens</t>
  </si>
  <si>
    <t>palu</t>
  </si>
  <si>
    <t>Bry_187</t>
  </si>
  <si>
    <t>Dichodontium palustre</t>
  </si>
  <si>
    <t>*pell</t>
  </si>
  <si>
    <t>Bry_180</t>
  </si>
  <si>
    <t>pell</t>
  </si>
  <si>
    <t>Bry_180.3</t>
  </si>
  <si>
    <t>Dichodontium pellucidum s.str.</t>
  </si>
  <si>
    <t>Dicr hete</t>
  </si>
  <si>
    <t>Bry_184</t>
  </si>
  <si>
    <t>rufe</t>
  </si>
  <si>
    <t>Bry_185</t>
  </si>
  <si>
    <t>schr</t>
  </si>
  <si>
    <t>Bry_186</t>
  </si>
  <si>
    <t>stap</t>
  </si>
  <si>
    <t>Bry_674</t>
  </si>
  <si>
    <t>vari</t>
  </si>
  <si>
    <t>Bry_189</t>
  </si>
  <si>
    <t>Bry_193</t>
  </si>
  <si>
    <t>Bry_197</t>
  </si>
  <si>
    <t>fusc</t>
  </si>
  <si>
    <t>Bry_201.3</t>
  </si>
  <si>
    <t>maju</t>
  </si>
  <si>
    <t>Bry_203</t>
  </si>
  <si>
    <t>scop</t>
  </si>
  <si>
    <t>Bry_206</t>
  </si>
  <si>
    <t>scot</t>
  </si>
  <si>
    <t>Bry_207</t>
  </si>
  <si>
    <t>Bry_48</t>
  </si>
  <si>
    <t>ferr</t>
  </si>
  <si>
    <t>Bry_55</t>
  </si>
  <si>
    <t>insu</t>
  </si>
  <si>
    <t>Bry_47</t>
  </si>
  <si>
    <t>luri</t>
  </si>
  <si>
    <t>Bry_61</t>
  </si>
  <si>
    <t>nich</t>
  </si>
  <si>
    <t>Bry_53</t>
  </si>
  <si>
    <t>rigi</t>
  </si>
  <si>
    <t>Bry_57</t>
  </si>
  <si>
    <t>sinu</t>
  </si>
  <si>
    <t>Bry_627</t>
  </si>
  <si>
    <t>spad</t>
  </si>
  <si>
    <t>Bry_59</t>
  </si>
  <si>
    <t>toph</t>
  </si>
  <si>
    <t>Bry_60</t>
  </si>
  <si>
    <t>vine</t>
  </si>
  <si>
    <t>Bry_63</t>
  </si>
  <si>
    <t>Bry_211</t>
  </si>
  <si>
    <t>Bry_213</t>
  </si>
  <si>
    <t>incl</t>
  </si>
  <si>
    <t>Bry_214</t>
  </si>
  <si>
    <t>Distichium inclinatum</t>
  </si>
  <si>
    <t>Ditr grac</t>
  </si>
  <si>
    <t>Bry_1348</t>
  </si>
  <si>
    <t>hete</t>
  </si>
  <si>
    <t>Bry_217</t>
  </si>
  <si>
    <t>Bry_222</t>
  </si>
  <si>
    <t>poly</t>
  </si>
  <si>
    <t>Bry_133</t>
  </si>
  <si>
    <t>Drepanocladus polygamus</t>
  </si>
  <si>
    <t>Bry_233</t>
  </si>
  <si>
    <t>Bry_235</t>
  </si>
  <si>
    <t>Bry_282</t>
  </si>
  <si>
    <t>fasc</t>
  </si>
  <si>
    <t>Bry_283</t>
  </si>
  <si>
    <t>Entosthodon fascicularis</t>
  </si>
  <si>
    <t>obtu</t>
  </si>
  <si>
    <t>Bry_286</t>
  </si>
  <si>
    <t>Ephe minu</t>
  </si>
  <si>
    <t>Bry_239.1</t>
  </si>
  <si>
    <t>Ephemerum minutissimum</t>
  </si>
  <si>
    <t>*serr</t>
  </si>
  <si>
    <t>Bry_239</t>
  </si>
  <si>
    <t>serr</t>
  </si>
  <si>
    <t>Bry_239.2</t>
  </si>
  <si>
    <t>Ephemerum serratum s.str.</t>
  </si>
  <si>
    <t>Epip toze</t>
  </si>
  <si>
    <t>Bry_242</t>
  </si>
  <si>
    <t>Epipterygium tozeri</t>
  </si>
  <si>
    <t>Bry_243</t>
  </si>
  <si>
    <t>Eurh stri</t>
  </si>
  <si>
    <t>Bry_255</t>
  </si>
  <si>
    <t>Bry_257</t>
  </si>
  <si>
    <t>bryo</t>
  </si>
  <si>
    <t>Bry_4142</t>
  </si>
  <si>
    <t>bry</t>
  </si>
  <si>
    <t>Bry_260</t>
  </si>
  <si>
    <t>Fissidens bryoides var. bryoides</t>
  </si>
  <si>
    <t>cae</t>
  </si>
  <si>
    <t>Bry_263</t>
  </si>
  <si>
    <t>Fissidens bryoides var. caespitans</t>
  </si>
  <si>
    <t>cras</t>
  </si>
  <si>
    <t>Bry_261</t>
  </si>
  <si>
    <t>dubi</t>
  </si>
  <si>
    <t>Bry_262</t>
  </si>
  <si>
    <t>Bry_267.2</t>
  </si>
  <si>
    <t>Fissidens gracilifolius</t>
  </si>
  <si>
    <t>incu</t>
  </si>
  <si>
    <t>Bry_266</t>
  </si>
  <si>
    <t>osmu</t>
  </si>
  <si>
    <t>Bry_269</t>
  </si>
  <si>
    <t>*pusi</t>
  </si>
  <si>
    <t>Bry_267</t>
  </si>
  <si>
    <t>pusi</t>
  </si>
  <si>
    <t>Bry_267.1</t>
  </si>
  <si>
    <t>taxi</t>
  </si>
  <si>
    <t>Bry_274</t>
  </si>
  <si>
    <t>viri</t>
  </si>
  <si>
    <t>Bry_275</t>
  </si>
  <si>
    <t>Bry_276</t>
  </si>
  <si>
    <t>squa</t>
  </si>
  <si>
    <t>Bry_281</t>
  </si>
  <si>
    <t>Bry_284</t>
  </si>
  <si>
    <t>Grim funa</t>
  </si>
  <si>
    <t>Bry_301</t>
  </si>
  <si>
    <t>Grimmia funalis</t>
  </si>
  <si>
    <t>lisa</t>
  </si>
  <si>
    <t>Bry_1808</t>
  </si>
  <si>
    <t>Grimmia lisae</t>
  </si>
  <si>
    <t>pulv</t>
  </si>
  <si>
    <t>Bry_312</t>
  </si>
  <si>
    <t>ramo</t>
  </si>
  <si>
    <t>Bry_311</t>
  </si>
  <si>
    <t>Grimmia ramondii</t>
  </si>
  <si>
    <t>Bry_1813</t>
  </si>
  <si>
    <t>tric</t>
  </si>
  <si>
    <t>Bry_1079</t>
  </si>
  <si>
    <t>Bry_321</t>
  </si>
  <si>
    <t>Bry_1037</t>
  </si>
  <si>
    <t>Gymnostomum viridulum</t>
  </si>
  <si>
    <t>Bry_325</t>
  </si>
  <si>
    <t>Bry_1767</t>
  </si>
  <si>
    <t>Bry_496</t>
  </si>
  <si>
    <t>Bry_331</t>
  </si>
  <si>
    <t>fla</t>
  </si>
  <si>
    <t>Bry_331.1</t>
  </si>
  <si>
    <t>het</t>
  </si>
  <si>
    <t>Bry_331.2</t>
  </si>
  <si>
    <t>Bry_333</t>
  </si>
  <si>
    <t>Bry_126</t>
  </si>
  <si>
    <t>seri</t>
  </si>
  <si>
    <t>Bry_128</t>
  </si>
  <si>
    <t>Bry_335</t>
  </si>
  <si>
    <t>Hygr fluv</t>
  </si>
  <si>
    <t>Bry_336</t>
  </si>
  <si>
    <t>Hygroamblystegium fluviatile</t>
  </si>
  <si>
    <t>tena</t>
  </si>
  <si>
    <t>Bry_337</t>
  </si>
  <si>
    <t>Hygroamblystegium tenax</t>
  </si>
  <si>
    <t>Bry_339</t>
  </si>
  <si>
    <t>Bry_340</t>
  </si>
  <si>
    <t>ochr</t>
  </si>
  <si>
    <t>Bry_342</t>
  </si>
  <si>
    <t>Hylo sple</t>
  </si>
  <si>
    <t>Bry_346</t>
  </si>
  <si>
    <t>Bry_323.3</t>
  </si>
  <si>
    <t>Hymenostylium recurvirostrum var. recurvirostrum</t>
  </si>
  <si>
    <t>Bry_348</t>
  </si>
  <si>
    <t>Bry_351.5</t>
  </si>
  <si>
    <t>cupr</t>
  </si>
  <si>
    <t>Bry_4143</t>
  </si>
  <si>
    <t>Hypnum cupressiforme</t>
  </si>
  <si>
    <t>cup</t>
  </si>
  <si>
    <t>Bry_351.1</t>
  </si>
  <si>
    <t>lac</t>
  </si>
  <si>
    <t>Bry_351.8</t>
  </si>
  <si>
    <t>Hypnum cupressiforme var. lacunosum</t>
  </si>
  <si>
    <t>res</t>
  </si>
  <si>
    <t>Bry_351.6</t>
  </si>
  <si>
    <t>Hypnum cupressiforme var. resupinatum</t>
  </si>
  <si>
    <t>jutl</t>
  </si>
  <si>
    <t>Bry_351.2</t>
  </si>
  <si>
    <t>Bry_363</t>
  </si>
  <si>
    <t>myos</t>
  </si>
  <si>
    <t>Bry_362</t>
  </si>
  <si>
    <t>bra</t>
  </si>
  <si>
    <t>Bry_362.1</t>
  </si>
  <si>
    <t>myo</t>
  </si>
  <si>
    <t>Bry_362.2</t>
  </si>
  <si>
    <t>Kind prae</t>
  </si>
  <si>
    <t>Bry_249</t>
  </si>
  <si>
    <t>Kindbergia praelonga</t>
  </si>
  <si>
    <t>Bry_365</t>
  </si>
  <si>
    <t>Bry_366</t>
  </si>
  <si>
    <t>Bry_373</t>
  </si>
  <si>
    <t>Bry_374</t>
  </si>
  <si>
    <t>Loes brev</t>
  </si>
  <si>
    <t>Bry_344</t>
  </si>
  <si>
    <t>Loeskeobryum brevirostre</t>
  </si>
  <si>
    <t>Bry_1781</t>
  </si>
  <si>
    <t>rect</t>
  </si>
  <si>
    <t>Bry_499</t>
  </si>
  <si>
    <t>Microbryum rectum</t>
  </si>
  <si>
    <t>Bry_382</t>
  </si>
  <si>
    <t>marg</t>
  </si>
  <si>
    <t>Bry_1080</t>
  </si>
  <si>
    <t>Mnium marginatum</t>
  </si>
  <si>
    <t>Bry_394</t>
  </si>
  <si>
    <t>Bry_401</t>
  </si>
  <si>
    <t>cris</t>
  </si>
  <si>
    <t>Bry_402</t>
  </si>
  <si>
    <t>pumi</t>
  </si>
  <si>
    <t>Bry_404</t>
  </si>
  <si>
    <t>Bry_407</t>
  </si>
  <si>
    <t>Orth line</t>
  </si>
  <si>
    <t>Bry_411</t>
  </si>
  <si>
    <t>Orthodontium lineare</t>
  </si>
  <si>
    <t>Bry_412</t>
  </si>
  <si>
    <t>Bry_414</t>
  </si>
  <si>
    <t>anom</t>
  </si>
  <si>
    <t>Bry_415</t>
  </si>
  <si>
    <t>cupu</t>
  </si>
  <si>
    <t>Bry_416</t>
  </si>
  <si>
    <t>diap</t>
  </si>
  <si>
    <t>Bry_417</t>
  </si>
  <si>
    <t>lyel</t>
  </si>
  <si>
    <t>Bry_418</t>
  </si>
  <si>
    <t>pulc</t>
  </si>
  <si>
    <t>Bry_421</t>
  </si>
  <si>
    <t>Bry_422</t>
  </si>
  <si>
    <t>stri</t>
  </si>
  <si>
    <t>Bry_429</t>
  </si>
  <si>
    <t>tene</t>
  </si>
  <si>
    <t>Bry_430</t>
  </si>
  <si>
    <t>Oxyr hian</t>
  </si>
  <si>
    <t>Bry_256</t>
  </si>
  <si>
    <t>Oxyrrhynchium hians</t>
  </si>
  <si>
    <t>Bry_529</t>
  </si>
  <si>
    <t>Oxyrrhynchium pumilum</t>
  </si>
  <si>
    <t>Bry_628</t>
  </si>
  <si>
    <t>Oxystegus tenuirostris</t>
  </si>
  <si>
    <t>Bry_161</t>
  </si>
  <si>
    <t>comm</t>
  </si>
  <si>
    <t>Bry_161.1</t>
  </si>
  <si>
    <t>Palustriella commutata s.str.</t>
  </si>
  <si>
    <t>falc</t>
  </si>
  <si>
    <t>Bry_161.2</t>
  </si>
  <si>
    <t>Palustriella falcata</t>
  </si>
  <si>
    <t>Phas cusp</t>
  </si>
  <si>
    <t>Bry_434</t>
  </si>
  <si>
    <t>Phascum cuspidatum</t>
  </si>
  <si>
    <t>Bry_437</t>
  </si>
  <si>
    <t>font</t>
  </si>
  <si>
    <t>Bry_439</t>
  </si>
  <si>
    <t>Bry_443</t>
  </si>
  <si>
    <t>Bry_379</t>
  </si>
  <si>
    <t>Plagiomnium affine</t>
  </si>
  <si>
    <t>Bry_381</t>
  </si>
  <si>
    <t>elat</t>
  </si>
  <si>
    <t>Bry_392</t>
  </si>
  <si>
    <t>elli</t>
  </si>
  <si>
    <t>Bry_391</t>
  </si>
  <si>
    <t>rost</t>
  </si>
  <si>
    <t>Bry_383</t>
  </si>
  <si>
    <t>undu</t>
  </si>
  <si>
    <t>Bry_395</t>
  </si>
  <si>
    <t>dent</t>
  </si>
  <si>
    <t>Bry_449</t>
  </si>
  <si>
    <t>den</t>
  </si>
  <si>
    <t>Bry_449.1</t>
  </si>
  <si>
    <t>nemo</t>
  </si>
  <si>
    <t>Bry_456</t>
  </si>
  <si>
    <t>succ</t>
  </si>
  <si>
    <t>Bry_458</t>
  </si>
  <si>
    <t>Bry_459</t>
  </si>
  <si>
    <t>Plat ripa</t>
  </si>
  <si>
    <t>Bry_251</t>
  </si>
  <si>
    <t>Platyhypnidium riparioides</t>
  </si>
  <si>
    <t>Bry_460</t>
  </si>
  <si>
    <t>subu</t>
  </si>
  <si>
    <t>Bry_461</t>
  </si>
  <si>
    <t>Pleuridium subulatum</t>
  </si>
  <si>
    <t>Bry_463</t>
  </si>
  <si>
    <t>Bry_479</t>
  </si>
  <si>
    <t>urni</t>
  </si>
  <si>
    <t>Bry_489</t>
  </si>
  <si>
    <t>Bry_466</t>
  </si>
  <si>
    <t>camp</t>
  </si>
  <si>
    <t>Bry_1012</t>
  </si>
  <si>
    <t>mela</t>
  </si>
  <si>
    <t>Bry_470</t>
  </si>
  <si>
    <t>nuta</t>
  </si>
  <si>
    <t>Bry_475</t>
  </si>
  <si>
    <t>wahl</t>
  </si>
  <si>
    <t>Bry_465</t>
  </si>
  <si>
    <t>Bry_481</t>
  </si>
  <si>
    <t>Polytrichastrum alpinum</t>
  </si>
  <si>
    <t>form</t>
  </si>
  <si>
    <t>Bry_483</t>
  </si>
  <si>
    <t>Polytrichastrum formosum</t>
  </si>
  <si>
    <t>Bry_482</t>
  </si>
  <si>
    <t>juni</t>
  </si>
  <si>
    <t>Bry_485</t>
  </si>
  <si>
    <t>Bry_488</t>
  </si>
  <si>
    <t>Bry_480</t>
  </si>
  <si>
    <t>Bry_503</t>
  </si>
  <si>
    <t>Bry_51</t>
  </si>
  <si>
    <t>revo</t>
  </si>
  <si>
    <t>Bry_56</t>
  </si>
  <si>
    <t>Bry_507</t>
  </si>
  <si>
    <t>Pseudoscleropodium purum</t>
  </si>
  <si>
    <t>eleg</t>
  </si>
  <si>
    <t>Bry_357</t>
  </si>
  <si>
    <t>Bry_508</t>
  </si>
  <si>
    <t>Bry_514</t>
  </si>
  <si>
    <t>Bry_519</t>
  </si>
  <si>
    <t>aqua</t>
  </si>
  <si>
    <t>Bry_520</t>
  </si>
  <si>
    <t>Bry_522</t>
  </si>
  <si>
    <t>eric</t>
  </si>
  <si>
    <t>Bry_1051</t>
  </si>
  <si>
    <t>Bry_523</t>
  </si>
  <si>
    <t>*hete</t>
  </si>
  <si>
    <t>Bry_524</t>
  </si>
  <si>
    <t>Bry_1072</t>
  </si>
  <si>
    <t>Racomitrium heterostichum s.str.</t>
  </si>
  <si>
    <t>lanu</t>
  </si>
  <si>
    <t>Bry_525</t>
  </si>
  <si>
    <t>sude</t>
  </si>
  <si>
    <t>Bry_1076</t>
  </si>
  <si>
    <t>Racomitrium sudeticum</t>
  </si>
  <si>
    <t>Bry_516</t>
  </si>
  <si>
    <t>Rhiz punc</t>
  </si>
  <si>
    <t>Bry_389</t>
  </si>
  <si>
    <t>Bry_531.2</t>
  </si>
  <si>
    <t>Bry_530</t>
  </si>
  <si>
    <t>Bry_245</t>
  </si>
  <si>
    <t>mura</t>
  </si>
  <si>
    <t>Bry_248</t>
  </si>
  <si>
    <t>Bry_532</t>
  </si>
  <si>
    <t>Bry_533</t>
  </si>
  <si>
    <t>triq</t>
  </si>
  <si>
    <t>Bry_534</t>
  </si>
  <si>
    <t>Bry_228</t>
  </si>
  <si>
    <t>Sarm exan</t>
  </si>
  <si>
    <t>Bry_223</t>
  </si>
  <si>
    <t>Sarmentypnum exannulatum</t>
  </si>
  <si>
    <t>sarm</t>
  </si>
  <si>
    <t>Bry_6</t>
  </si>
  <si>
    <t>Sarmentypnum sarmentosum</t>
  </si>
  <si>
    <t>Bry_291</t>
  </si>
  <si>
    <t>apoc</t>
  </si>
  <si>
    <t>Bry_1809</t>
  </si>
  <si>
    <t>Bry_1773</t>
  </si>
  <si>
    <t>Bry_1775</t>
  </si>
  <si>
    <t>Schistidium elegantulum</t>
  </si>
  <si>
    <t>mari</t>
  </si>
  <si>
    <t>Bry_306</t>
  </si>
  <si>
    <t>Bry_289.2</t>
  </si>
  <si>
    <t>Sciu plum</t>
  </si>
  <si>
    <t>Bry_77</t>
  </si>
  <si>
    <t>Sciuro-hypnum plumosum</t>
  </si>
  <si>
    <t>popu</t>
  </si>
  <si>
    <t>Bry_78</t>
  </si>
  <si>
    <t>Sciuro-hypnum populeum</t>
  </si>
  <si>
    <t>Scle cesp</t>
  </si>
  <si>
    <t>Bry_538</t>
  </si>
  <si>
    <t>Scleropodium cespitans</t>
  </si>
  <si>
    <t>Scor coss</t>
  </si>
  <si>
    <t>Bry_226.1</t>
  </si>
  <si>
    <t>Scorpidium cossonii</t>
  </si>
  <si>
    <t>*revo</t>
  </si>
  <si>
    <t>Bry_226</t>
  </si>
  <si>
    <t>Scorpidium revolvens s.l.</t>
  </si>
  <si>
    <t>Bry_226.2</t>
  </si>
  <si>
    <t>Scorpidium revolvens</t>
  </si>
  <si>
    <t>scor</t>
  </si>
  <si>
    <t>Bry_541</t>
  </si>
  <si>
    <t>Bry_560.2</t>
  </si>
  <si>
    <t>Bry_564</t>
  </si>
  <si>
    <t>Sphagnum capillifolium</t>
  </si>
  <si>
    <t>cap</t>
  </si>
  <si>
    <t>Bry_564.1</t>
  </si>
  <si>
    <t>Sphagnum capillifolium subsp. capillifolium</t>
  </si>
  <si>
    <t>rub</t>
  </si>
  <si>
    <t>Bry_573</t>
  </si>
  <si>
    <t>comp</t>
  </si>
  <si>
    <t>Bry_554</t>
  </si>
  <si>
    <t>cont</t>
  </si>
  <si>
    <t>Bry_555</t>
  </si>
  <si>
    <t>Bry_556</t>
  </si>
  <si>
    <t>Bry_578.1</t>
  </si>
  <si>
    <t>fall</t>
  </si>
  <si>
    <t>Bry_571.2</t>
  </si>
  <si>
    <t>fimb</t>
  </si>
  <si>
    <t>Bry_557</t>
  </si>
  <si>
    <t>Bry_558</t>
  </si>
  <si>
    <t>inun</t>
  </si>
  <si>
    <t>Bry_578.3</t>
  </si>
  <si>
    <t>mage</t>
  </si>
  <si>
    <t>Bry_562</t>
  </si>
  <si>
    <t>moll</t>
  </si>
  <si>
    <t>Bry_563</t>
  </si>
  <si>
    <t>Bry_566</t>
  </si>
  <si>
    <t>papi</t>
  </si>
  <si>
    <t>Bry_567</t>
  </si>
  <si>
    <t>quin</t>
  </si>
  <si>
    <t>Bry_570</t>
  </si>
  <si>
    <t>Bry_575</t>
  </si>
  <si>
    <t>subn</t>
  </si>
  <si>
    <t>Bry_568</t>
  </si>
  <si>
    <t>fer</t>
  </si>
  <si>
    <t>Bry_1041</t>
  </si>
  <si>
    <t>Sphagnum subnitens var. ferrugineum</t>
  </si>
  <si>
    <t>sub</t>
  </si>
  <si>
    <t>Bry_568.1</t>
  </si>
  <si>
    <t>Sphagnum subnitens var. subnitens</t>
  </si>
  <si>
    <t>Bry_579</t>
  </si>
  <si>
    <t>Bry_582</t>
  </si>
  <si>
    <t>spha</t>
  </si>
  <si>
    <t>Bry_583</t>
  </si>
  <si>
    <t>Stra stra</t>
  </si>
  <si>
    <t>Bry_7</t>
  </si>
  <si>
    <t>Straminergon stramineum</t>
  </si>
  <si>
    <t>Synt laev</t>
  </si>
  <si>
    <t>Bry_611</t>
  </si>
  <si>
    <t>lati</t>
  </si>
  <si>
    <t>Bry_612</t>
  </si>
  <si>
    <t>Syntrichia latifolia</t>
  </si>
  <si>
    <t>mont</t>
  </si>
  <si>
    <t>Bry_610</t>
  </si>
  <si>
    <t>Syntrichia montana</t>
  </si>
  <si>
    <t>Bry_616</t>
  </si>
  <si>
    <t>Bry_618</t>
  </si>
  <si>
    <t>Syntrichia ruralis var. ruraliformis</t>
  </si>
  <si>
    <t>Bry_619</t>
  </si>
  <si>
    <t>Syntrichia ruralis var. ruralis</t>
  </si>
  <si>
    <t>Bry_589</t>
  </si>
  <si>
    <t>Bry_591</t>
  </si>
  <si>
    <t>Bry_592</t>
  </si>
  <si>
    <t>Thui assi</t>
  </si>
  <si>
    <t>Bry_597</t>
  </si>
  <si>
    <t>Thuidium assimile</t>
  </si>
  <si>
    <t>deli</t>
  </si>
  <si>
    <t>Bry_595</t>
  </si>
  <si>
    <t>tama</t>
  </si>
  <si>
    <t>Bry_599</t>
  </si>
  <si>
    <t>Bry_602</t>
  </si>
  <si>
    <t>niti</t>
  </si>
  <si>
    <t>Bry_606</t>
  </si>
  <si>
    <t>Bry_607</t>
  </si>
  <si>
    <t>Bry_497</t>
  </si>
  <si>
    <t>Bry_614</t>
  </si>
  <si>
    <t>trun</t>
  </si>
  <si>
    <t>Bry_501</t>
  </si>
  <si>
    <t>Bry_494</t>
  </si>
  <si>
    <t>Tortula viridifolia</t>
  </si>
  <si>
    <t>Tric cyli</t>
  </si>
  <si>
    <t>Bry_215</t>
  </si>
  <si>
    <t>Trichodon cylindricus</t>
  </si>
  <si>
    <t>Bry_624</t>
  </si>
  <si>
    <t>Bry_625</t>
  </si>
  <si>
    <t>Bry_631</t>
  </si>
  <si>
    <t>calv</t>
  </si>
  <si>
    <t>Bry_638</t>
  </si>
  <si>
    <t>Ulota calvescens</t>
  </si>
  <si>
    <t>*cris</t>
  </si>
  <si>
    <t>Bry_1052</t>
  </si>
  <si>
    <t>Bry_632</t>
  </si>
  <si>
    <t>hutc</t>
  </si>
  <si>
    <t>Bry_630</t>
  </si>
  <si>
    <t>phyl</t>
  </si>
  <si>
    <t>Bry_637</t>
  </si>
  <si>
    <t>Warn flui</t>
  </si>
  <si>
    <t>Bry_224</t>
  </si>
  <si>
    <t>Bry_642</t>
  </si>
  <si>
    <t>obl</t>
  </si>
  <si>
    <t>Bry_642.2</t>
  </si>
  <si>
    <t>Bry_639</t>
  </si>
  <si>
    <t>Bry_639.2</t>
  </si>
  <si>
    <t>cri</t>
  </si>
  <si>
    <t>Bry_641</t>
  </si>
  <si>
    <t>Weissia controversa var. crispata</t>
  </si>
  <si>
    <t>pers</t>
  </si>
  <si>
    <t>Bry_1031</t>
  </si>
  <si>
    <t>Weissia perssonii</t>
  </si>
  <si>
    <t>Bry_650</t>
  </si>
  <si>
    <t>Bry_653</t>
  </si>
  <si>
    <t>sti</t>
  </si>
  <si>
    <t>Bry_653.1</t>
  </si>
  <si>
    <t>vir</t>
  </si>
  <si>
    <t>Bry_653.2</t>
  </si>
  <si>
    <t>Bry_681</t>
  </si>
  <si>
    <t>Bry_683</t>
  </si>
  <si>
    <t>Bry_901</t>
  </si>
  <si>
    <t>Bry_686</t>
  </si>
  <si>
    <t>punc</t>
  </si>
  <si>
    <t>Bry_688</t>
  </si>
  <si>
    <t>Bry_691</t>
  </si>
  <si>
    <t>Barb floe</t>
  </si>
  <si>
    <t>Bry_695</t>
  </si>
  <si>
    <t>Bry_701</t>
  </si>
  <si>
    <t>tril</t>
  </si>
  <si>
    <t>Bry_702</t>
  </si>
  <si>
    <t>Bry_703</t>
  </si>
  <si>
    <t>Bry_704</t>
  </si>
  <si>
    <t>Bry_705</t>
  </si>
  <si>
    <t>fiss</t>
  </si>
  <si>
    <t>Bry_706</t>
  </si>
  <si>
    <t>muel</t>
  </si>
  <si>
    <t>Bry_707</t>
  </si>
  <si>
    <t>Bry_709</t>
  </si>
  <si>
    <t>Bry_714</t>
  </si>
  <si>
    <t>conn</t>
  </si>
  <si>
    <t>Bry_716</t>
  </si>
  <si>
    <t>lunu</t>
  </si>
  <si>
    <t>Bry_721</t>
  </si>
  <si>
    <t>macr</t>
  </si>
  <si>
    <t>Bry_720</t>
  </si>
  <si>
    <t>Cephalozia macrostachya</t>
  </si>
  <si>
    <t>Bry_732</t>
  </si>
  <si>
    <t>hamp</t>
  </si>
  <si>
    <t>Bry_727</t>
  </si>
  <si>
    <t>Bry_737</t>
  </si>
  <si>
    <t>*poly</t>
  </si>
  <si>
    <t>Bry_986</t>
  </si>
  <si>
    <t>Bry_738</t>
  </si>
  <si>
    <t>Bry_739</t>
  </si>
  <si>
    <t>Bry_741</t>
  </si>
  <si>
    <t>minu</t>
  </si>
  <si>
    <t>Bry_742</t>
  </si>
  <si>
    <t>Bry_744</t>
  </si>
  <si>
    <t>Cono *coni</t>
  </si>
  <si>
    <t>Bry_745</t>
  </si>
  <si>
    <t>coni</t>
  </si>
  <si>
    <t>Bry_2401</t>
  </si>
  <si>
    <t>sale</t>
  </si>
  <si>
    <t>Bry_2402</t>
  </si>
  <si>
    <t>Bry_747</t>
  </si>
  <si>
    <t>Bry_751</t>
  </si>
  <si>
    <t>Bry_762.2</t>
  </si>
  <si>
    <t>wond</t>
  </si>
  <si>
    <t>Bry_763</t>
  </si>
  <si>
    <t>Bry_764</t>
  </si>
  <si>
    <t>Bry_765</t>
  </si>
  <si>
    <t>Bry_768</t>
  </si>
  <si>
    <t>Bry_766</t>
  </si>
  <si>
    <t>Bry_772</t>
  </si>
  <si>
    <t>Bry_776</t>
  </si>
  <si>
    <t>Bry_779</t>
  </si>
  <si>
    <t>Bry_783</t>
  </si>
  <si>
    <t>Bry_788</t>
  </si>
  <si>
    <t>Bry_947</t>
  </si>
  <si>
    <t>exse</t>
  </si>
  <si>
    <t>Bry_942</t>
  </si>
  <si>
    <t>Bry_944</t>
  </si>
  <si>
    <t>Bry_808</t>
  </si>
  <si>
    <t>Bry_810</t>
  </si>
  <si>
    <t>Leio bade</t>
  </si>
  <si>
    <t>Bry_790</t>
  </si>
  <si>
    <t>bant</t>
  </si>
  <si>
    <t>Bry_791</t>
  </si>
  <si>
    <t>coll</t>
  </si>
  <si>
    <t>Bry_794</t>
  </si>
  <si>
    <t>Leiocolea collaris</t>
  </si>
  <si>
    <t>turb</t>
  </si>
  <si>
    <t>Bry_796</t>
  </si>
  <si>
    <t>Bry_797</t>
  </si>
  <si>
    <t>lama</t>
  </si>
  <si>
    <t>Bry_801</t>
  </si>
  <si>
    <t>pate</t>
  </si>
  <si>
    <t>Bry_803</t>
  </si>
  <si>
    <t>Bry_806</t>
  </si>
  <si>
    <t>rept</t>
  </si>
  <si>
    <t>Bry_807</t>
  </si>
  <si>
    <t>Bry_1056</t>
  </si>
  <si>
    <t>Bry_813</t>
  </si>
  <si>
    <t>Bry_814</t>
  </si>
  <si>
    <t>Bry_818</t>
  </si>
  <si>
    <t>inci</t>
  </si>
  <si>
    <t>Bry_819</t>
  </si>
  <si>
    <t>vent</t>
  </si>
  <si>
    <t>Bry_824</t>
  </si>
  <si>
    <t>Bry_826</t>
  </si>
  <si>
    <t>Bry_827</t>
  </si>
  <si>
    <t>pol</t>
  </si>
  <si>
    <t>Bry_827.5</t>
  </si>
  <si>
    <t>rud</t>
  </si>
  <si>
    <t>Bry_827.6</t>
  </si>
  <si>
    <t>Bry_828</t>
  </si>
  <si>
    <t>Bry_831</t>
  </si>
  <si>
    <t>aqu</t>
  </si>
  <si>
    <t>Bry_831.1</t>
  </si>
  <si>
    <t>ema</t>
  </si>
  <si>
    <t>Bry_834</t>
  </si>
  <si>
    <t>Bry_843</t>
  </si>
  <si>
    <t>cons</t>
  </si>
  <si>
    <t>Bry_969</t>
  </si>
  <si>
    <t>Metzgeria consanguinea</t>
  </si>
  <si>
    <t>furc</t>
  </si>
  <si>
    <t>Bry_845</t>
  </si>
  <si>
    <t>Bry_1043</t>
  </si>
  <si>
    <t>Metzgeria violacea</t>
  </si>
  <si>
    <t>Bry_804</t>
  </si>
  <si>
    <t>Bry_852</t>
  </si>
  <si>
    <t>tayl</t>
  </si>
  <si>
    <t>Bry_854</t>
  </si>
  <si>
    <t>Bry_856</t>
  </si>
  <si>
    <t>scal</t>
  </si>
  <si>
    <t>Bry_858</t>
  </si>
  <si>
    <t>Bry_859</t>
  </si>
  <si>
    <t>Bry_860</t>
  </si>
  <si>
    <t>Bry_863</t>
  </si>
  <si>
    <t>Bry_868</t>
  </si>
  <si>
    <t>epip</t>
  </si>
  <si>
    <t>Bry_867</t>
  </si>
  <si>
    <t>nees</t>
  </si>
  <si>
    <t>Bry_869</t>
  </si>
  <si>
    <t>Bry_689.2</t>
  </si>
  <si>
    <t>Bry_872.2</t>
  </si>
  <si>
    <t>bifa</t>
  </si>
  <si>
    <t>Bry_874.2</t>
  </si>
  <si>
    <t>Plagiochila bifaria</t>
  </si>
  <si>
    <t>brit</t>
  </si>
  <si>
    <t>Bry_970</t>
  </si>
  <si>
    <t>exig</t>
  </si>
  <si>
    <t>Bry_875</t>
  </si>
  <si>
    <t>pore</t>
  </si>
  <si>
    <t>Bry_872.1</t>
  </si>
  <si>
    <t>Bry_873</t>
  </si>
  <si>
    <t>spin</t>
  </si>
  <si>
    <t>Bry_874.1</t>
  </si>
  <si>
    <t>Plagiochila spinulosa s.str.</t>
  </si>
  <si>
    <t>Bry_881</t>
  </si>
  <si>
    <t>Bry_883</t>
  </si>
  <si>
    <t>cord</t>
  </si>
  <si>
    <t>Bry_882</t>
  </si>
  <si>
    <t>Bry_886</t>
  </si>
  <si>
    <t>pinn</t>
  </si>
  <si>
    <t>Bry_884</t>
  </si>
  <si>
    <t>Porella pinnata</t>
  </si>
  <si>
    <t>plat</t>
  </si>
  <si>
    <t>Bry_885</t>
  </si>
  <si>
    <t>Bry_887</t>
  </si>
  <si>
    <t>Ptil cili</t>
  </si>
  <si>
    <t>Bry_888</t>
  </si>
  <si>
    <t>Ptilidium ciliare</t>
  </si>
  <si>
    <t>Bry_890</t>
  </si>
  <si>
    <t>Bry_892</t>
  </si>
  <si>
    <t>Bry_896</t>
  </si>
  <si>
    <t>Bry_902</t>
  </si>
  <si>
    <t>Bry_898</t>
  </si>
  <si>
    <t>mult</t>
  </si>
  <si>
    <t>Bry_899</t>
  </si>
  <si>
    <t>palm</t>
  </si>
  <si>
    <t>Bry_900</t>
  </si>
  <si>
    <t>Bry_910</t>
  </si>
  <si>
    <t>soro</t>
  </si>
  <si>
    <t>Bry_915</t>
  </si>
  <si>
    <t>subb</t>
  </si>
  <si>
    <t>Bry_916</t>
  </si>
  <si>
    <t>Bry_918</t>
  </si>
  <si>
    <t>Bry_920</t>
  </si>
  <si>
    <t>Bry_922</t>
  </si>
  <si>
    <t>Bry_927</t>
  </si>
  <si>
    <t>irri</t>
  </si>
  <si>
    <t>Bry_929</t>
  </si>
  <si>
    <t>Bry_930</t>
  </si>
  <si>
    <t>umbr</t>
  </si>
  <si>
    <t>Bry_938</t>
  </si>
  <si>
    <t>Bry_939</t>
  </si>
  <si>
    <t>Sole grac</t>
  </si>
  <si>
    <t>Bry_943</t>
  </si>
  <si>
    <t>Solenostoma gracillimum</t>
  </si>
  <si>
    <t>obov</t>
  </si>
  <si>
    <t>Bry_877</t>
  </si>
  <si>
    <t>Solenostoma obovatum</t>
  </si>
  <si>
    <t>Bry_956</t>
  </si>
  <si>
    <t>Bry_958</t>
  </si>
  <si>
    <t>Bry_960</t>
  </si>
  <si>
    <t>Camp prot</t>
  </si>
  <si>
    <t>Dicr cirr</t>
  </si>
  <si>
    <t>Poly comm</t>
  </si>
  <si>
    <t>Pseu puru</t>
  </si>
  <si>
    <t>Tort modi</t>
  </si>
  <si>
    <t>Loph exci</t>
  </si>
  <si>
    <t>BRC_code</t>
  </si>
  <si>
    <t xml:space="preserve">   On the main card, use x or these letters for species occurrence, and add notes on habitat and other comments</t>
  </si>
  <si>
    <t>maintaining a personal ascending list</t>
  </si>
  <si>
    <r>
      <rPr>
        <i/>
        <sz val="8"/>
        <rFont val="Arial"/>
        <family val="2"/>
      </rPr>
      <t>Bryu</t>
    </r>
    <r>
      <rPr>
        <sz val="8"/>
        <rFont val="Arial"/>
        <family val="2"/>
      </rPr>
      <t xml:space="preserve"> saut</t>
    </r>
  </si>
  <si>
    <r>
      <rPr>
        <i/>
        <sz val="8"/>
        <rFont val="Arial"/>
        <family val="2"/>
      </rPr>
      <t>Grim</t>
    </r>
    <r>
      <rPr>
        <sz val="8"/>
        <rFont val="Arial"/>
        <family val="2"/>
      </rPr>
      <t xml:space="preserve"> *tric</t>
    </r>
  </si>
  <si>
    <t xml:space="preserve">    *viri</t>
  </si>
  <si>
    <t>CC_order</t>
  </si>
  <si>
    <t>M082.03</t>
  </si>
  <si>
    <t>M136.01</t>
  </si>
  <si>
    <t>M041.02</t>
  </si>
  <si>
    <t>M002.01</t>
  </si>
  <si>
    <t>M002.06</t>
  </si>
  <si>
    <t>M002.06.b</t>
  </si>
  <si>
    <t>M002.06.a</t>
  </si>
  <si>
    <t>M002.02</t>
  </si>
  <si>
    <t>M066.01</t>
  </si>
  <si>
    <t>M110.02</t>
  </si>
  <si>
    <t>M110.01_agg</t>
  </si>
  <si>
    <t>M110.01</t>
  </si>
  <si>
    <t>M216.03</t>
  </si>
  <si>
    <t>M018.01</t>
  </si>
  <si>
    <t>M029.01</t>
  </si>
  <si>
    <t>M004.03</t>
  </si>
  <si>
    <t>M121.01</t>
  </si>
  <si>
    <t>M078.01</t>
  </si>
  <si>
    <t>M078.01.a</t>
  </si>
  <si>
    <t>M078.01.b</t>
  </si>
  <si>
    <t>M078.02</t>
  </si>
  <si>
    <t>M105.02</t>
  </si>
  <si>
    <t>M026.01</t>
  </si>
  <si>
    <t>M170.01</t>
  </si>
  <si>
    <t>M170.03</t>
  </si>
  <si>
    <t>M170.05</t>
  </si>
  <si>
    <t>M170.07</t>
  </si>
  <si>
    <t>M170.06</t>
  </si>
  <si>
    <t>M108.01</t>
  </si>
  <si>
    <t>M076.02</t>
  </si>
  <si>
    <t>M076.01</t>
  </si>
  <si>
    <t>M111.11</t>
  </si>
  <si>
    <t>M111.47</t>
  </si>
  <si>
    <t>M111.14</t>
  </si>
  <si>
    <t>M111.27</t>
  </si>
  <si>
    <t>M111.17</t>
  </si>
  <si>
    <t>M111.31</t>
  </si>
  <si>
    <t>M111.16</t>
  </si>
  <si>
    <t>M111.29</t>
  </si>
  <si>
    <t>M111.36</t>
  </si>
  <si>
    <t>M111.06</t>
  </si>
  <si>
    <t>M111.23</t>
  </si>
  <si>
    <t>M111.24</t>
  </si>
  <si>
    <t>M111.24.b</t>
  </si>
  <si>
    <t>M111.24.a</t>
  </si>
  <si>
    <t>M111.33</t>
  </si>
  <si>
    <t>M111.42</t>
  </si>
  <si>
    <t>M111.34</t>
  </si>
  <si>
    <t>M111.37</t>
  </si>
  <si>
    <t>M111.40</t>
  </si>
  <si>
    <t>M111.35</t>
  </si>
  <si>
    <t>M150.01</t>
  </si>
  <si>
    <t>M150.02</t>
  </si>
  <si>
    <t>M177.01</t>
  </si>
  <si>
    <t>M177.02</t>
  </si>
  <si>
    <t>M135.01</t>
  </si>
  <si>
    <t>M135.02</t>
  </si>
  <si>
    <t>M134.02</t>
  </si>
  <si>
    <t>M134.01_agg</t>
  </si>
  <si>
    <t>M134.01</t>
  </si>
  <si>
    <t>M056.10</t>
  </si>
  <si>
    <t>M056.13</t>
  </si>
  <si>
    <t>M056.07</t>
  </si>
  <si>
    <t>M056.05</t>
  </si>
  <si>
    <t>M056.04</t>
  </si>
  <si>
    <t>M056.12</t>
  </si>
  <si>
    <t>M056.06</t>
  </si>
  <si>
    <t>M056.08</t>
  </si>
  <si>
    <t>M037.01</t>
  </si>
  <si>
    <t>M090.01</t>
  </si>
  <si>
    <t>M166.02</t>
  </si>
  <si>
    <t>M166.01</t>
  </si>
  <si>
    <t>M131.01</t>
  </si>
  <si>
    <t>M133.01</t>
  </si>
  <si>
    <t>M205.01</t>
  </si>
  <si>
    <t>M183.01</t>
  </si>
  <si>
    <t>M183.01.a</t>
  </si>
  <si>
    <t>M127.01</t>
  </si>
  <si>
    <t>M045.02</t>
  </si>
  <si>
    <t>M045.03</t>
  </si>
  <si>
    <t>M045.01_agg</t>
  </si>
  <si>
    <t>M045.01</t>
  </si>
  <si>
    <t>M052.09</t>
  </si>
  <si>
    <t>M052.07</t>
  </si>
  <si>
    <t>M052.01</t>
  </si>
  <si>
    <t>M052.06</t>
  </si>
  <si>
    <t>M052.05</t>
  </si>
  <si>
    <t>M046.01</t>
  </si>
  <si>
    <t>M053.02</t>
  </si>
  <si>
    <t>M053.08</t>
  </si>
  <si>
    <t>M053.05</t>
  </si>
  <si>
    <t>M053.04</t>
  </si>
  <si>
    <t>M053.11</t>
  </si>
  <si>
    <t>M079.14</t>
  </si>
  <si>
    <t>M079.16</t>
  </si>
  <si>
    <t>M079.08</t>
  </si>
  <si>
    <t>M079.09</t>
  </si>
  <si>
    <t>M079.04</t>
  </si>
  <si>
    <t>M079.03</t>
  </si>
  <si>
    <t>M079.11</t>
  </si>
  <si>
    <t>M079.13</t>
  </si>
  <si>
    <t>M079.12</t>
  </si>
  <si>
    <t>M079.07</t>
  </si>
  <si>
    <t>M012.01</t>
  </si>
  <si>
    <t>M036.01</t>
  </si>
  <si>
    <t>M036.02</t>
  </si>
  <si>
    <t>M034.09</t>
  </si>
  <si>
    <t>M034.05</t>
  </si>
  <si>
    <t>M140.02</t>
  </si>
  <si>
    <t>M140.01</t>
  </si>
  <si>
    <t>M014.01</t>
  </si>
  <si>
    <t>M201.01</t>
  </si>
  <si>
    <t>M016.03</t>
  </si>
  <si>
    <t>M016.04</t>
  </si>
  <si>
    <t>M016.05</t>
  </si>
  <si>
    <t>M072.07</t>
  </si>
  <si>
    <t>M072.06_agg</t>
  </si>
  <si>
    <t>M072.06</t>
  </si>
  <si>
    <t>M115.01</t>
  </si>
  <si>
    <t>M059.01</t>
  </si>
  <si>
    <t>M162.01</t>
  </si>
  <si>
    <t>M030.17</t>
  </si>
  <si>
    <t>M030.06.a</t>
  </si>
  <si>
    <t>M030.06.b</t>
  </si>
  <si>
    <t>M030.09</t>
  </si>
  <si>
    <t>M030.16</t>
  </si>
  <si>
    <t>M030.04</t>
  </si>
  <si>
    <t>M030.05</t>
  </si>
  <si>
    <t>M030.14</t>
  </si>
  <si>
    <t>M030.03_agg</t>
  </si>
  <si>
    <t>M030.03</t>
  </si>
  <si>
    <t>M030.15</t>
  </si>
  <si>
    <t>M030.01</t>
  </si>
  <si>
    <t>M130.01</t>
  </si>
  <si>
    <t>M130.02</t>
  </si>
  <si>
    <t>M015.01</t>
  </si>
  <si>
    <t>M022.19</t>
  </si>
  <si>
    <t>M022.21</t>
  </si>
  <si>
    <t>M022.16</t>
  </si>
  <si>
    <t>M022.27</t>
  </si>
  <si>
    <t>M022.20_agg</t>
  </si>
  <si>
    <t>M022.20</t>
  </si>
  <si>
    <t>M068.03</t>
  </si>
  <si>
    <t>M068.01</t>
  </si>
  <si>
    <t>M067.01</t>
  </si>
  <si>
    <t>M102.02</t>
  </si>
  <si>
    <t>M086.03</t>
  </si>
  <si>
    <t>M186.01</t>
  </si>
  <si>
    <t>M186.01.b</t>
  </si>
  <si>
    <t>M186.01.a</t>
  </si>
  <si>
    <t>M211.01</t>
  </si>
  <si>
    <t>M174.02</t>
  </si>
  <si>
    <t>M174.01</t>
  </si>
  <si>
    <t>M128.01</t>
  </si>
  <si>
    <t>M137.01</t>
  </si>
  <si>
    <t>M137.02</t>
  </si>
  <si>
    <t>M143.05</t>
  </si>
  <si>
    <t>M143.03</t>
  </si>
  <si>
    <t>M143.01</t>
  </si>
  <si>
    <t>M192.01</t>
  </si>
  <si>
    <t>M065.01.a</t>
  </si>
  <si>
    <t>M184.01</t>
  </si>
  <si>
    <t>M181.04</t>
  </si>
  <si>
    <t>M181.03</t>
  </si>
  <si>
    <t>M181.03.a</t>
  </si>
  <si>
    <t>M181.03.b</t>
  </si>
  <si>
    <t>M181.03.d</t>
  </si>
  <si>
    <t>M181.06</t>
  </si>
  <si>
    <t>M214.02</t>
  </si>
  <si>
    <t>M214.01</t>
  </si>
  <si>
    <t>M214.01.b</t>
  </si>
  <si>
    <t>M214.01.a</t>
  </si>
  <si>
    <t>M168.01</t>
  </si>
  <si>
    <t>M098.01</t>
  </si>
  <si>
    <t>M138.01</t>
  </si>
  <si>
    <t>M151.01</t>
  </si>
  <si>
    <t>M057.01</t>
  </si>
  <si>
    <t>M190.01</t>
  </si>
  <si>
    <t>M085.02</t>
  </si>
  <si>
    <t>M085.03</t>
  </si>
  <si>
    <t>M116.01</t>
  </si>
  <si>
    <t>M116.05</t>
  </si>
  <si>
    <t>M116.06</t>
  </si>
  <si>
    <t>M210.04</t>
  </si>
  <si>
    <t>M210.02</t>
  </si>
  <si>
    <t>M210.03</t>
  </si>
  <si>
    <t>M005.01</t>
  </si>
  <si>
    <t>M122.01</t>
  </si>
  <si>
    <t>M196.02</t>
  </si>
  <si>
    <t>M100.05</t>
  </si>
  <si>
    <t>M100.09</t>
  </si>
  <si>
    <t>M100.10</t>
  </si>
  <si>
    <t>M100.17</t>
  </si>
  <si>
    <t>M100.01</t>
  </si>
  <si>
    <t>M100.18</t>
  </si>
  <si>
    <t>M100.11</t>
  </si>
  <si>
    <t>M100.02</t>
  </si>
  <si>
    <t>M100.14</t>
  </si>
  <si>
    <t>M167.02</t>
  </si>
  <si>
    <t>M167.01</t>
  </si>
  <si>
    <t>M062A.03</t>
  </si>
  <si>
    <t>M132.01_agg</t>
  </si>
  <si>
    <t>M132.01</t>
  </si>
  <si>
    <t>M132.02</t>
  </si>
  <si>
    <t>M084.01</t>
  </si>
  <si>
    <t>M107.08</t>
  </si>
  <si>
    <t>M107.05</t>
  </si>
  <si>
    <t>M017.01</t>
  </si>
  <si>
    <t>M119.02</t>
  </si>
  <si>
    <t>M119.01</t>
  </si>
  <si>
    <t>M119.04</t>
  </si>
  <si>
    <t>M119.05</t>
  </si>
  <si>
    <t>M119.07</t>
  </si>
  <si>
    <t>M119.06</t>
  </si>
  <si>
    <t>M197.03</t>
  </si>
  <si>
    <t>M197.03.a</t>
  </si>
  <si>
    <t>M197.09</t>
  </si>
  <si>
    <t>M197.08</t>
  </si>
  <si>
    <t>M197.10</t>
  </si>
  <si>
    <t>M163.01</t>
  </si>
  <si>
    <t>M031.01</t>
  </si>
  <si>
    <t>M031.02</t>
  </si>
  <si>
    <t>M188.01</t>
  </si>
  <si>
    <t>M006.02</t>
  </si>
  <si>
    <t>M006.03</t>
  </si>
  <si>
    <t>M114.11</t>
  </si>
  <si>
    <t>M114.13</t>
  </si>
  <si>
    <t>M114.18</t>
  </si>
  <si>
    <t>M114.04</t>
  </si>
  <si>
    <t>M114.19</t>
  </si>
  <si>
    <t>M007.01</t>
  </si>
  <si>
    <t>M007.03</t>
  </si>
  <si>
    <t>M008.01</t>
  </si>
  <si>
    <t>M008.03</t>
  </si>
  <si>
    <t>M008.02</t>
  </si>
  <si>
    <t>M008.04</t>
  </si>
  <si>
    <t>M032.01</t>
  </si>
  <si>
    <t>M075.01</t>
  </si>
  <si>
    <t>M075.02</t>
  </si>
  <si>
    <t>M159.01</t>
  </si>
  <si>
    <t>M199.01</t>
  </si>
  <si>
    <t>M209.01</t>
  </si>
  <si>
    <t>M024.01</t>
  </si>
  <si>
    <t>M023.02</t>
  </si>
  <si>
    <t>M023.03</t>
  </si>
  <si>
    <t>M023.01</t>
  </si>
  <si>
    <t>M023.11</t>
  </si>
  <si>
    <t>M023.04</t>
  </si>
  <si>
    <t>M023.08_agg</t>
  </si>
  <si>
    <t>M023.08</t>
  </si>
  <si>
    <t>M023.10</t>
  </si>
  <si>
    <t>M023.06</t>
  </si>
  <si>
    <t>M042.03</t>
  </si>
  <si>
    <t>M118.01</t>
  </si>
  <si>
    <t>M165.01</t>
  </si>
  <si>
    <t>M165.04</t>
  </si>
  <si>
    <t>M164.02</t>
  </si>
  <si>
    <t>M164.01</t>
  </si>
  <si>
    <t>M189.04</t>
  </si>
  <si>
    <t>M189.02</t>
  </si>
  <si>
    <t>M189.01</t>
  </si>
  <si>
    <t>M142.01</t>
  </si>
  <si>
    <t>M146.01</t>
  </si>
  <si>
    <t>M146.02</t>
  </si>
  <si>
    <t>M021.05_agg</t>
  </si>
  <si>
    <t>M021.05</t>
  </si>
  <si>
    <t>M021.16</t>
  </si>
  <si>
    <t>M021.17</t>
  </si>
  <si>
    <t>M021.01</t>
  </si>
  <si>
    <t>M021.02</t>
  </si>
  <si>
    <t>M169.05</t>
  </si>
  <si>
    <t>M169.04</t>
  </si>
  <si>
    <t>M171.01</t>
  </si>
  <si>
    <t>M149.02</t>
  </si>
  <si>
    <t>M149.01_agg</t>
  </si>
  <si>
    <t>M149.01</t>
  </si>
  <si>
    <t>M149.03</t>
  </si>
  <si>
    <t>M001.01</t>
  </si>
  <si>
    <t>M001.13</t>
  </si>
  <si>
    <t>M001.13.a</t>
  </si>
  <si>
    <t>M001.13.b</t>
  </si>
  <si>
    <t>M001.19</t>
  </si>
  <si>
    <t>M001.23</t>
  </si>
  <si>
    <t>M001.26</t>
  </si>
  <si>
    <t>M001.22</t>
  </si>
  <si>
    <t>M001.30</t>
  </si>
  <si>
    <t>M001.08</t>
  </si>
  <si>
    <t>M001.14</t>
  </si>
  <si>
    <t>M001.21</t>
  </si>
  <si>
    <t>M001.05</t>
  </si>
  <si>
    <t>M001.17</t>
  </si>
  <si>
    <t>M001.04</t>
  </si>
  <si>
    <t>M001.03</t>
  </si>
  <si>
    <t>M001.11</t>
  </si>
  <si>
    <t>M001.06</t>
  </si>
  <si>
    <t>M001.15</t>
  </si>
  <si>
    <t>M001.15.b</t>
  </si>
  <si>
    <t>M001.15.a</t>
  </si>
  <si>
    <t>M001.25</t>
  </si>
  <si>
    <t>M094.02</t>
  </si>
  <si>
    <t>M094.01</t>
  </si>
  <si>
    <t>M147.01</t>
  </si>
  <si>
    <t>M089.06</t>
  </si>
  <si>
    <t>M089.08</t>
  </si>
  <si>
    <t>M089.03</t>
  </si>
  <si>
    <t>M089.07</t>
  </si>
  <si>
    <t>M089.01.b</t>
  </si>
  <si>
    <t>M089.01.a</t>
  </si>
  <si>
    <t>M009.01</t>
  </si>
  <si>
    <t>M092.02</t>
  </si>
  <si>
    <t>M212.01</t>
  </si>
  <si>
    <t>M157.03</t>
  </si>
  <si>
    <t>M157.02</t>
  </si>
  <si>
    <t>M157.01</t>
  </si>
  <si>
    <t>M061.09</t>
  </si>
  <si>
    <t>M061.05</t>
  </si>
  <si>
    <t>M061.01</t>
  </si>
  <si>
    <t>M083.17</t>
  </si>
  <si>
    <t>M083.09</t>
  </si>
  <si>
    <t>M083.18</t>
  </si>
  <si>
    <t>M083.16</t>
  </si>
  <si>
    <t>M033.01</t>
  </si>
  <si>
    <t>M062.01</t>
  </si>
  <si>
    <t>M062.02</t>
  </si>
  <si>
    <t>M101.04</t>
  </si>
  <si>
    <t>M101.05</t>
  </si>
  <si>
    <t>M101.03_agg</t>
  </si>
  <si>
    <t>M101.03</t>
  </si>
  <si>
    <t>M101.06</t>
  </si>
  <si>
    <t>M101.07</t>
  </si>
  <si>
    <t>M145.01</t>
  </si>
  <si>
    <t>M060.05</t>
  </si>
  <si>
    <t>M060.05.b</t>
  </si>
  <si>
    <t>M060.01</t>
  </si>
  <si>
    <t>M060.01.a</t>
  </si>
  <si>
    <t>M060.01.b</t>
  </si>
  <si>
    <t>M060.02</t>
  </si>
  <si>
    <t>M099.03</t>
  </si>
  <si>
    <t>M099.01</t>
  </si>
  <si>
    <t>M099.01.b</t>
  </si>
  <si>
    <t>M099.01.a</t>
  </si>
  <si>
    <t>L049.01</t>
  </si>
  <si>
    <t>L061.01</t>
  </si>
  <si>
    <t>L021.01</t>
  </si>
  <si>
    <t>L084.01</t>
  </si>
  <si>
    <t>H001.01</t>
  </si>
  <si>
    <t>L027.01</t>
  </si>
  <si>
    <t>L060.03</t>
  </si>
  <si>
    <t>L040.02</t>
  </si>
  <si>
    <t>L040.01</t>
  </si>
  <si>
    <t>L002.01</t>
  </si>
  <si>
    <t>L036.01</t>
  </si>
  <si>
    <t>L074.08</t>
  </si>
  <si>
    <t>L074.01</t>
  </si>
  <si>
    <t>L074.02</t>
  </si>
  <si>
    <t>L074.06</t>
  </si>
  <si>
    <t>L052.01</t>
  </si>
  <si>
    <t>L052.09</t>
  </si>
  <si>
    <t>L052.06</t>
  </si>
  <si>
    <t>L052.04</t>
  </si>
  <si>
    <t>L058.06</t>
  </si>
  <si>
    <t>L058.04</t>
  </si>
  <si>
    <t>L045.02</t>
  </si>
  <si>
    <t>L045.01_agg</t>
  </si>
  <si>
    <t>L045.01</t>
  </si>
  <si>
    <t>L053.01</t>
  </si>
  <si>
    <t>L028.01</t>
  </si>
  <si>
    <t>L028.03</t>
  </si>
  <si>
    <t>L029.01</t>
  </si>
  <si>
    <t>L009.01_agg</t>
  </si>
  <si>
    <t>L009.01</t>
  </si>
  <si>
    <t>L009.02</t>
  </si>
  <si>
    <t>L067.01</t>
  </si>
  <si>
    <t>L030.01</t>
  </si>
  <si>
    <t>L016.04</t>
  </si>
  <si>
    <t>L016.06</t>
  </si>
  <si>
    <t>L025.05</t>
  </si>
  <si>
    <t>L025.04</t>
  </si>
  <si>
    <t>L025.01</t>
  </si>
  <si>
    <t>L025.02</t>
  </si>
  <si>
    <t>L059.01</t>
  </si>
  <si>
    <t>L085.04</t>
  </si>
  <si>
    <t>L031.01</t>
  </si>
  <si>
    <t>L039.02</t>
  </si>
  <si>
    <t>L026.01</t>
  </si>
  <si>
    <t>L078.01</t>
  </si>
  <si>
    <t>L078.05</t>
  </si>
  <si>
    <t>L078.02</t>
  </si>
  <si>
    <t>L041.01</t>
  </si>
  <si>
    <t>L041.03</t>
  </si>
  <si>
    <t>L075.07</t>
  </si>
  <si>
    <t>L075.03</t>
  </si>
  <si>
    <t>L075.05</t>
  </si>
  <si>
    <t>L075.08</t>
  </si>
  <si>
    <t>L032.01</t>
  </si>
  <si>
    <t>L032.02</t>
  </si>
  <si>
    <t>L032.03</t>
  </si>
  <si>
    <t>L042.03</t>
  </si>
  <si>
    <t>L042.01</t>
  </si>
  <si>
    <t>L044.01</t>
  </si>
  <si>
    <t>L044.06</t>
  </si>
  <si>
    <t>L044.03</t>
  </si>
  <si>
    <t>L066.06</t>
  </si>
  <si>
    <t>L066.11</t>
  </si>
  <si>
    <t>L066.02</t>
  </si>
  <si>
    <t>L004.01</t>
  </si>
  <si>
    <t>L005.01</t>
  </si>
  <si>
    <t>L005.01.a</t>
  </si>
  <si>
    <t>L005.01.b</t>
  </si>
  <si>
    <t>L033.01</t>
  </si>
  <si>
    <t>L086.01</t>
  </si>
  <si>
    <t>L086.01.b</t>
  </si>
  <si>
    <t>L086.01.a</t>
  </si>
  <si>
    <t>L020.04</t>
  </si>
  <si>
    <t>L020.02</t>
  </si>
  <si>
    <t>L020.03</t>
  </si>
  <si>
    <t>L020.01</t>
  </si>
  <si>
    <t>L034.01</t>
  </si>
  <si>
    <t>L070.02</t>
  </si>
  <si>
    <t>L070.01</t>
  </si>
  <si>
    <t>L079.01</t>
  </si>
  <si>
    <t>L079.02</t>
  </si>
  <si>
    <t>L055.01</t>
  </si>
  <si>
    <t>L056.02</t>
  </si>
  <si>
    <t>L056.01</t>
  </si>
  <si>
    <t>L014.03</t>
  </si>
  <si>
    <t>L014.01</t>
  </si>
  <si>
    <t>L014.02</t>
  </si>
  <si>
    <t>H002.01</t>
  </si>
  <si>
    <t>L048.03</t>
  </si>
  <si>
    <t>L048.08</t>
  </si>
  <si>
    <t>L048.04</t>
  </si>
  <si>
    <t>L048.10</t>
  </si>
  <si>
    <t>L048.02</t>
  </si>
  <si>
    <t>L048.09</t>
  </si>
  <si>
    <t>L048.07</t>
  </si>
  <si>
    <t>L019.01</t>
  </si>
  <si>
    <t>L023.03</t>
  </si>
  <si>
    <t>L023.02</t>
  </si>
  <si>
    <t>L023.04</t>
  </si>
  <si>
    <t>L023.05</t>
  </si>
  <si>
    <t>L023.01</t>
  </si>
  <si>
    <t>L006.01</t>
  </si>
  <si>
    <t>L035.01</t>
  </si>
  <si>
    <t>L024.05</t>
  </si>
  <si>
    <t>L024.01</t>
  </si>
  <si>
    <t>L007.01</t>
  </si>
  <si>
    <t>L022.02</t>
  </si>
  <si>
    <t>L022.05</t>
  </si>
  <si>
    <t>L022.01</t>
  </si>
  <si>
    <t>L022.04</t>
  </si>
  <si>
    <t>L010.09</t>
  </si>
  <si>
    <t>L010.07</t>
  </si>
  <si>
    <t>L010.10</t>
  </si>
  <si>
    <t>L083.01</t>
  </si>
  <si>
    <t>L069.20</t>
  </si>
  <si>
    <t>L069.01</t>
  </si>
  <si>
    <t>L069.21</t>
  </si>
  <si>
    <t>L069.12</t>
  </si>
  <si>
    <t>L069.11</t>
  </si>
  <si>
    <t>L069.10</t>
  </si>
  <si>
    <t>L069.15</t>
  </si>
  <si>
    <t>L080.03</t>
  </si>
  <si>
    <t>L080.07</t>
  </si>
  <si>
    <t>L037.01</t>
  </si>
  <si>
    <t>L065.01</t>
  </si>
  <si>
    <t>L065.03</t>
  </si>
  <si>
    <t>CC_sort_order</t>
  </si>
  <si>
    <t>Bryu saut</t>
  </si>
  <si>
    <t>M055.03</t>
  </si>
  <si>
    <t>Dicr denu</t>
  </si>
  <si>
    <t>Bry_191</t>
  </si>
  <si>
    <t>Dicranodontium denudatum</t>
  </si>
  <si>
    <t>M030.06</t>
  </si>
  <si>
    <t>Fissidens bryoides s.l.</t>
  </si>
  <si>
    <t>Grim *tric</t>
  </si>
  <si>
    <t>M191.02</t>
  </si>
  <si>
    <t>Hylo umbr</t>
  </si>
  <si>
    <t>Bry_347</t>
  </si>
  <si>
    <t>Hylocomiastrum umbratum</t>
  </si>
  <si>
    <t>M065.01</t>
  </si>
  <si>
    <t>Bry_323</t>
  </si>
  <si>
    <t>Hymenostylium recurvirostrum s.l.</t>
  </si>
  <si>
    <t>rec</t>
  </si>
  <si>
    <t>M062A.03A</t>
  </si>
  <si>
    <t>Oxyst daldin</t>
  </si>
  <si>
    <t>Bry_4447</t>
  </si>
  <si>
    <t>Oxystegus daldinianus</t>
  </si>
  <si>
    <t>M062A.03_agg</t>
  </si>
  <si>
    <t>*tenu s.l.</t>
  </si>
  <si>
    <t>Bry_4455</t>
  </si>
  <si>
    <t>Oxystegus tenuirostris s.l.</t>
  </si>
  <si>
    <t>tenu s.str.</t>
  </si>
  <si>
    <t>M062A.03.b</t>
  </si>
  <si>
    <t>hol</t>
  </si>
  <si>
    <t>Bry_628.1</t>
  </si>
  <si>
    <t>Oxystegus tenuirostris var. holtii</t>
  </si>
  <si>
    <t>M062A.03.a</t>
  </si>
  <si>
    <t>ten</t>
  </si>
  <si>
    <t>Bry_628.2</t>
  </si>
  <si>
    <t>Oxystegus tenuirostris var. tenuirostris</t>
  </si>
  <si>
    <t>Plagmni affi</t>
  </si>
  <si>
    <t>Plagthec dent</t>
  </si>
  <si>
    <t>M001.10</t>
  </si>
  <si>
    <t>russ</t>
  </si>
  <si>
    <t>Bry_574</t>
  </si>
  <si>
    <t>Sphagnum russowii</t>
  </si>
  <si>
    <t>Weis brach</t>
  </si>
  <si>
    <t>contr</t>
  </si>
  <si>
    <t>L069.05</t>
  </si>
  <si>
    <t>scand</t>
  </si>
  <si>
    <t>Bry_935</t>
  </si>
  <si>
    <t>Scapania scandica</t>
  </si>
  <si>
    <r>
      <rPr>
        <i/>
        <sz val="8"/>
        <rFont val="Arial"/>
        <family val="2"/>
      </rPr>
      <t>Didy</t>
    </r>
    <r>
      <rPr>
        <sz val="8"/>
        <rFont val="Arial"/>
        <family val="2"/>
      </rPr>
      <t xml:space="preserve"> fall</t>
    </r>
  </si>
  <si>
    <t>BASED ON CENS CAT 2008, with updates</t>
  </si>
  <si>
    <t>teneri</t>
  </si>
  <si>
    <r>
      <t xml:space="preserve">*  Note that "Info" means information on checking and organs -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hk  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ruit   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>ale   f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male  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ulbils  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 xml:space="preserve">emmae   </t>
    </r>
    <r>
      <rPr>
        <b/>
        <sz val="12"/>
        <rFont val="Arial"/>
        <family val="2"/>
      </rPr>
      <t>T</t>
    </r>
    <r>
      <rPr>
        <sz val="12"/>
        <rFont val="Arial"/>
        <family val="2"/>
      </rPr>
      <t>ubers</t>
    </r>
  </si>
  <si>
    <t>Rhyn tenel</t>
  </si>
  <si>
    <t>Tetrad*</t>
  </si>
  <si>
    <t>Card number</t>
  </si>
  <si>
    <t>Enter unique card number in this box, preferably</t>
  </si>
  <si>
    <t>IRELAND BRYOPHYTE DATA ENTRY (2015, v1.2)</t>
  </si>
  <si>
    <t>*For tetrad (or 5km) precision, please enter the hectad in the 'Grid reference' cell and fill in the 'Tetrad' (or '5km sq') cell manually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</si>
</sst>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Courier New"/>
      <family val="3"/>
    </font>
    <font>
      <i/>
      <sz val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Courier New"/>
      <family val="3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Calibri"/>
      <family val="2"/>
    </font>
    <font>
      <u val="single"/>
      <sz val="9"/>
      <name val="Calibri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3" borderId="14" xfId="56" applyFont="1" applyFill="1" applyBorder="1" applyAlignment="1">
      <alignment horizontal="center"/>
      <protection/>
    </xf>
    <xf numFmtId="0" fontId="5" fillId="33" borderId="14" xfId="55" applyFont="1" applyFill="1" applyBorder="1" applyAlignment="1" applyProtection="1">
      <alignment horizontal="center"/>
      <protection/>
    </xf>
    <xf numFmtId="0" fontId="5" fillId="33" borderId="14" xfId="56" applyFont="1" applyFill="1" applyBorder="1" applyAlignment="1">
      <alignment horizontal="left"/>
      <protection/>
    </xf>
    <xf numFmtId="0" fontId="5" fillId="33" borderId="15" xfId="56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12" fillId="34" borderId="20" xfId="0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23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0" xfId="0" applyFont="1" applyAlignment="1">
      <alignment horizontal="center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36" borderId="0" xfId="0" applyFont="1" applyFill="1" applyAlignment="1" quotePrefix="1">
      <alignment horizontal="right"/>
    </xf>
    <xf numFmtId="0" fontId="9" fillId="0" borderId="19" xfId="0" applyFont="1" applyBorder="1" applyAlignment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37" borderId="0" xfId="0" applyFill="1" applyAlignment="1">
      <alignment horizontal="center"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>
      <alignment/>
    </xf>
    <xf numFmtId="0" fontId="0" fillId="38" borderId="33" xfId="0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38" borderId="3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33" borderId="14" xfId="55" applyFont="1" applyFill="1" applyBorder="1" applyAlignment="1" applyProtection="1">
      <alignment horizontal="left"/>
      <protection/>
    </xf>
    <xf numFmtId="0" fontId="0" fillId="39" borderId="0" xfId="0" applyFill="1" applyAlignment="1">
      <alignment horizontal="center"/>
    </xf>
    <xf numFmtId="0" fontId="5" fillId="0" borderId="0" xfId="55" applyFont="1" applyFill="1" applyBorder="1" applyAlignment="1" applyProtection="1">
      <alignment horizontal="left"/>
      <protection/>
    </xf>
    <xf numFmtId="0" fontId="0" fillId="40" borderId="0" xfId="0" applyFill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3" fillId="33" borderId="14" xfId="57" applyFont="1" applyFill="1" applyBorder="1" applyAlignment="1">
      <alignment horizontal="center"/>
      <protection/>
    </xf>
    <xf numFmtId="0" fontId="13" fillId="0" borderId="35" xfId="57" applyFont="1" applyFill="1" applyBorder="1" applyAlignment="1">
      <alignment/>
      <protection/>
    </xf>
    <xf numFmtId="0" fontId="13" fillId="0" borderId="35" xfId="58" applyFont="1" applyFill="1" applyBorder="1" applyAlignment="1">
      <alignment/>
      <protection/>
    </xf>
    <xf numFmtId="0" fontId="1" fillId="41" borderId="0" xfId="0" applyFont="1" applyFill="1" applyAlignment="1" quotePrefix="1">
      <alignment horizontal="right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7" fillId="0" borderId="27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3" fillId="33" borderId="14" xfId="58" applyFont="1" applyFill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13" fillId="17" borderId="35" xfId="57" applyFont="1" applyFill="1" applyBorder="1" applyAlignment="1">
      <alignment/>
      <protection/>
    </xf>
    <xf numFmtId="0" fontId="17" fillId="0" borderId="0" xfId="0" applyFont="1" applyAlignment="1">
      <alignment horizontal="right"/>
    </xf>
    <xf numFmtId="0" fontId="13" fillId="17" borderId="35" xfId="58" applyFont="1" applyFill="1" applyBorder="1" applyAlignment="1">
      <alignment/>
      <protection/>
    </xf>
    <xf numFmtId="49" fontId="6" fillId="0" borderId="36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29" xfId="0" applyFont="1" applyBorder="1" applyAlignment="1">
      <alignment horizontal="right"/>
    </xf>
    <xf numFmtId="0" fontId="14" fillId="0" borderId="0" xfId="0" applyFont="1" applyAlignment="1">
      <alignment/>
    </xf>
    <xf numFmtId="0" fontId="14" fillId="18" borderId="19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left"/>
      <protection locked="0"/>
    </xf>
    <xf numFmtId="0" fontId="1" fillId="42" borderId="11" xfId="0" applyFont="1" applyFill="1" applyBorder="1" applyAlignment="1" applyProtection="1">
      <alignment horizontal="left"/>
      <protection locked="0"/>
    </xf>
    <xf numFmtId="0" fontId="1" fillId="42" borderId="0" xfId="0" applyFont="1" applyFill="1" applyAlignment="1" applyProtection="1">
      <alignment horizontal="right"/>
      <protection/>
    </xf>
    <xf numFmtId="0" fontId="6" fillId="42" borderId="0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left"/>
      <protection/>
    </xf>
    <xf numFmtId="0" fontId="1" fillId="42" borderId="11" xfId="0" applyFont="1" applyFill="1" applyBorder="1" applyAlignment="1" applyProtection="1">
      <alignment horizontal="left"/>
      <protection/>
    </xf>
    <xf numFmtId="0" fontId="6" fillId="42" borderId="0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>
      <alignment horizontal="right"/>
    </xf>
    <xf numFmtId="0" fontId="5" fillId="33" borderId="14" xfId="56" applyFont="1" applyFill="1" applyBorder="1" applyAlignment="1" applyProtection="1">
      <alignment horizontal="left"/>
      <protection/>
    </xf>
    <xf numFmtId="0" fontId="5" fillId="33" borderId="14" xfId="56" applyFont="1" applyFill="1" applyBorder="1" applyAlignment="1" applyProtection="1">
      <alignment horizontal="center"/>
      <protection/>
    </xf>
    <xf numFmtId="0" fontId="5" fillId="33" borderId="15" xfId="56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56" applyFont="1" applyFill="1" applyBorder="1" applyAlignment="1" applyProtection="1">
      <alignment horizontal="left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5" fillId="0" borderId="0" xfId="56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19" xfId="0" applyFont="1" applyBorder="1" applyAlignment="1" applyProtection="1">
      <alignment/>
      <protection locked="0"/>
    </xf>
    <xf numFmtId="0" fontId="15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44" fontId="7" fillId="0" borderId="29" xfId="44" applyFont="1" applyBorder="1" applyAlignment="1" applyProtection="1">
      <alignment horizontal="center"/>
      <protection locked="0"/>
    </xf>
    <xf numFmtId="44" fontId="7" fillId="0" borderId="39" xfId="44" applyFont="1" applyBorder="1" applyAlignment="1" applyProtection="1">
      <alignment horizontal="center"/>
      <protection locked="0"/>
    </xf>
    <xf numFmtId="44" fontId="7" fillId="0" borderId="13" xfId="44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7" fillId="0" borderId="41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_vc_37" xfId="55"/>
    <cellStyle name="Normal_Sheet1" xfId="56"/>
    <cellStyle name="Normal_Sheet1_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</font>
      <fill>
        <patternFill>
          <bgColor indexed="15"/>
        </patternFill>
      </fill>
    </dxf>
    <dxf>
      <font>
        <b val="0"/>
        <i val="0"/>
      </font>
    </dxf>
    <dxf>
      <font>
        <b/>
        <i val="0"/>
      </font>
      <fill>
        <patternFill>
          <bgColor indexed="11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5"/>
        </patternFill>
      </fill>
    </dxf>
    <dxf>
      <font>
        <b val="0"/>
        <i val="0"/>
      </font>
    </dxf>
    <dxf>
      <font>
        <b/>
        <i val="0"/>
      </font>
      <fill>
        <patternFill>
          <bgColor indexed="11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U4" sqref="U4:V4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4" width="3.140625" style="0" customWidth="1"/>
    <col min="5" max="5" width="3.28125" style="0" customWidth="1"/>
    <col min="6" max="6" width="3.421875" style="0" customWidth="1"/>
    <col min="7" max="7" width="2.8515625" style="0" customWidth="1"/>
    <col min="8" max="8" width="5.8515625" style="0" customWidth="1"/>
    <col min="9" max="9" width="3.8515625" style="0" customWidth="1"/>
    <col min="10" max="10" width="8.28125" style="0" customWidth="1"/>
    <col min="11" max="11" width="3.421875" style="0" customWidth="1"/>
    <col min="12" max="12" width="13.8515625" style="0" customWidth="1"/>
    <col min="13" max="13" width="6.8515625" style="0" customWidth="1"/>
    <col min="14" max="14" width="2.8515625" style="0" customWidth="1"/>
    <col min="15" max="15" width="3.00390625" style="0" customWidth="1"/>
    <col min="16" max="17" width="3.421875" style="0" customWidth="1"/>
    <col min="18" max="18" width="3.8515625" style="0" customWidth="1"/>
    <col min="19" max="19" width="3.57421875" style="0" customWidth="1"/>
    <col min="20" max="20" width="4.00390625" style="0" customWidth="1"/>
    <col min="21" max="21" width="8.57421875" style="0" customWidth="1"/>
    <col min="22" max="22" width="9.421875" style="0" customWidth="1"/>
    <col min="23" max="23" width="9.140625" style="0" hidden="1" customWidth="1"/>
    <col min="24" max="24" width="8.8515625" style="0" customWidth="1"/>
    <col min="25" max="25" width="22.57421875" style="0" customWidth="1"/>
    <col min="27" max="27" width="22.140625" style="0" customWidth="1"/>
  </cols>
  <sheetData>
    <row r="1" spans="1:5" ht="16.5" thickBot="1">
      <c r="A1" s="97">
        <f>U4</f>
        <v>0</v>
      </c>
      <c r="E1" s="6" t="s">
        <v>1939</v>
      </c>
    </row>
    <row r="2" spans="2:23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48"/>
    </row>
    <row r="3" spans="1:24" ht="15.75" thickBot="1">
      <c r="A3" s="124" t="s">
        <v>251</v>
      </c>
      <c r="B3" s="125"/>
      <c r="C3" s="125"/>
      <c r="D3" s="125"/>
      <c r="E3" s="125"/>
      <c r="F3" s="125"/>
      <c r="G3" s="126"/>
      <c r="H3" s="127" t="s">
        <v>566</v>
      </c>
      <c r="I3" s="128"/>
      <c r="J3" s="33" t="s">
        <v>554</v>
      </c>
      <c r="K3" s="33" t="s">
        <v>1936</v>
      </c>
      <c r="L3" s="33"/>
      <c r="M3" s="33" t="s">
        <v>24</v>
      </c>
      <c r="N3" s="30" t="s">
        <v>25</v>
      </c>
      <c r="O3" s="32"/>
      <c r="P3" s="30" t="s">
        <v>26</v>
      </c>
      <c r="Q3" s="32"/>
      <c r="R3" s="31" t="s">
        <v>27</v>
      </c>
      <c r="S3" s="31"/>
      <c r="T3" s="32"/>
      <c r="U3" s="124" t="s">
        <v>1937</v>
      </c>
      <c r="V3" s="126"/>
      <c r="W3" s="2"/>
      <c r="X3" s="85" t="s">
        <v>1938</v>
      </c>
    </row>
    <row r="4" spans="1:24" ht="20.25" customHeight="1" thickBot="1">
      <c r="A4" s="129"/>
      <c r="B4" s="131"/>
      <c r="C4" s="131"/>
      <c r="D4" s="131"/>
      <c r="E4" s="131"/>
      <c r="F4" s="131"/>
      <c r="G4" s="130"/>
      <c r="H4" s="195">
        <f>IF(LEN(A4)&gt;2,RIGHT(LEFT(L4,3)&amp;MID(L4,LEN(L4)/2+2,1),3),"")</f>
      </c>
      <c r="I4" s="196"/>
      <c r="J4" s="194">
        <f>IF(LEN(TRIM(L4))&lt;6,"",IF(INT(VALUE(MID(TRIM(L4),LEN(TRIM(L4))/2+3,1)/5))&gt;0,"N","S")&amp;IF(INT(VALUE(MID(TRIM(L4),4,1))/5)&gt;0,"E","W"))</f>
      </c>
      <c r="K4" s="122">
        <f>IF(LEN(L4)&gt;4,IF(LEN(L4)&lt;6,"",IF(INT(VALUE(MID(L4,4,1))/2)*5+INT(VALUE(MID(L4,LEN(L4)/2+3,1))/2)+65&gt;78,CHAR(INT(VALUE(MID(L4,4,1))/2)*5+INT(VALUE(MID(L4,LEN(L4)/2+3,1))/2)+66),CHAR(INT(VALUE(MID(L4,4,1))/2)*5+INT(VALUE(MID(L4,LEN(L4)/2+3,1))/2)+65))),"")</f>
      </c>
      <c r="L4" s="34" t="str">
        <f>"z"&amp;SUBSTITUTE(A4," ","")</f>
        <v>z</v>
      </c>
      <c r="M4" s="35"/>
      <c r="N4" s="129"/>
      <c r="O4" s="130"/>
      <c r="P4" s="129"/>
      <c r="Q4" s="130"/>
      <c r="R4" s="129"/>
      <c r="S4" s="131"/>
      <c r="T4" s="130"/>
      <c r="U4" s="189"/>
      <c r="V4" s="190"/>
      <c r="W4" s="2"/>
      <c r="X4" s="85" t="s">
        <v>1413</v>
      </c>
    </row>
    <row r="5" spans="1:23" ht="15.75" thickBot="1">
      <c r="A5" s="36" t="s">
        <v>252</v>
      </c>
      <c r="B5" s="36"/>
      <c r="C5" s="37"/>
      <c r="D5" s="37"/>
      <c r="E5" s="37"/>
      <c r="F5" s="37"/>
      <c r="G5" s="37"/>
      <c r="H5" s="37"/>
      <c r="I5" s="38"/>
      <c r="J5" s="30" t="s">
        <v>254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0" t="s">
        <v>255</v>
      </c>
      <c r="V5" s="32"/>
      <c r="W5" s="4"/>
    </row>
    <row r="6" spans="1:23" ht="12.75">
      <c r="A6" s="132"/>
      <c r="B6" s="133"/>
      <c r="C6" s="133"/>
      <c r="D6" s="133"/>
      <c r="E6" s="133"/>
      <c r="F6" s="133"/>
      <c r="G6" s="133"/>
      <c r="H6" s="133"/>
      <c r="I6" s="134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50"/>
      <c r="V6" s="151"/>
      <c r="W6" s="3"/>
    </row>
    <row r="7" spans="1:27" ht="12.75" customHeight="1">
      <c r="A7" s="135"/>
      <c r="B7" s="136"/>
      <c r="C7" s="136"/>
      <c r="D7" s="136"/>
      <c r="E7" s="136"/>
      <c r="F7" s="136"/>
      <c r="G7" s="136"/>
      <c r="H7" s="136"/>
      <c r="I7" s="137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U7" s="150"/>
      <c r="V7" s="151"/>
      <c r="W7" s="3"/>
      <c r="AA7" s="123" t="s">
        <v>1940</v>
      </c>
    </row>
    <row r="8" spans="1:27" ht="13.5" thickBot="1">
      <c r="A8" s="138"/>
      <c r="B8" s="139"/>
      <c r="C8" s="139"/>
      <c r="D8" s="139"/>
      <c r="E8" s="139"/>
      <c r="F8" s="139"/>
      <c r="G8" s="139"/>
      <c r="H8" s="139"/>
      <c r="I8" s="140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50"/>
      <c r="V8" s="151"/>
      <c r="W8" s="3"/>
      <c r="AA8" s="123"/>
    </row>
    <row r="9" spans="1:27" ht="16.5" thickBot="1">
      <c r="A9" s="36" t="s">
        <v>354</v>
      </c>
      <c r="B9" s="37"/>
      <c r="C9" s="37"/>
      <c r="D9" s="131"/>
      <c r="E9" s="131"/>
      <c r="F9" s="131"/>
      <c r="G9" s="131"/>
      <c r="H9" s="131"/>
      <c r="I9" s="130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152"/>
      <c r="V9" s="153"/>
      <c r="W9" s="3"/>
      <c r="AA9" s="123"/>
    </row>
    <row r="10" spans="1:27" ht="15.75" thickBot="1">
      <c r="A10" s="36"/>
      <c r="B10" s="37"/>
      <c r="C10" s="37"/>
      <c r="D10" s="37"/>
      <c r="E10" s="37"/>
      <c r="F10" s="37"/>
      <c r="G10" s="37"/>
      <c r="H10" s="31"/>
      <c r="I10" s="31"/>
      <c r="J10" s="31"/>
      <c r="K10" s="31"/>
      <c r="L10" s="37"/>
      <c r="M10" s="37"/>
      <c r="N10" s="37"/>
      <c r="O10" s="37"/>
      <c r="P10" s="37"/>
      <c r="Q10" s="37"/>
      <c r="R10" s="37"/>
      <c r="S10" s="37"/>
      <c r="T10" s="31"/>
      <c r="U10" s="31"/>
      <c r="V10" s="31"/>
      <c r="W10" s="2"/>
      <c r="AA10" s="123"/>
    </row>
    <row r="11" spans="1:27" ht="15.75" thickBot="1">
      <c r="A11" s="154" t="s">
        <v>555</v>
      </c>
      <c r="B11" s="155"/>
      <c r="C11" s="155"/>
      <c r="D11" s="155"/>
      <c r="E11" s="155"/>
      <c r="F11" s="155"/>
      <c r="G11" s="156"/>
      <c r="H11" s="53" t="s">
        <v>574</v>
      </c>
      <c r="I11" s="124" t="s">
        <v>579</v>
      </c>
      <c r="J11" s="125"/>
      <c r="K11" s="126"/>
      <c r="L11" s="30" t="s">
        <v>557</v>
      </c>
      <c r="M11" s="124" t="s">
        <v>558</v>
      </c>
      <c r="N11" s="126"/>
      <c r="O11" s="124" t="s">
        <v>17</v>
      </c>
      <c r="P11" s="125"/>
      <c r="Q11" s="125"/>
      <c r="R11" s="125"/>
      <c r="S11" s="126"/>
      <c r="T11" s="124" t="s">
        <v>575</v>
      </c>
      <c r="U11" s="125"/>
      <c r="V11" s="126"/>
      <c r="W11" s="5"/>
      <c r="X11" s="33" t="s">
        <v>580</v>
      </c>
      <c r="Y11" s="33" t="s">
        <v>559</v>
      </c>
      <c r="AA11" s="123"/>
    </row>
    <row r="12" spans="1:27" ht="15" customHeight="1">
      <c r="A12" s="147"/>
      <c r="B12" s="148"/>
      <c r="C12" s="148"/>
      <c r="D12" s="148"/>
      <c r="E12" s="148"/>
      <c r="F12" s="148"/>
      <c r="G12" s="149"/>
      <c r="H12" s="54"/>
      <c r="I12" s="157"/>
      <c r="J12" s="159"/>
      <c r="K12" s="158"/>
      <c r="L12" s="40"/>
      <c r="M12" s="157"/>
      <c r="N12" s="158"/>
      <c r="O12" s="157"/>
      <c r="P12" s="159"/>
      <c r="Q12" s="159"/>
      <c r="R12" s="159"/>
      <c r="S12" s="158"/>
      <c r="T12" s="160"/>
      <c r="U12" s="161"/>
      <c r="V12" s="162"/>
      <c r="W12" s="72"/>
      <c r="X12" s="39"/>
      <c r="Y12" s="39"/>
      <c r="AA12" s="197"/>
    </row>
    <row r="13" spans="1:25" ht="12.75">
      <c r="A13" s="185"/>
      <c r="B13" s="186"/>
      <c r="C13" s="186"/>
      <c r="D13" s="186"/>
      <c r="E13" s="186"/>
      <c r="F13" s="186"/>
      <c r="G13" s="187"/>
      <c r="H13" s="55"/>
      <c r="I13" s="166"/>
      <c r="J13" s="167"/>
      <c r="K13" s="168"/>
      <c r="L13" s="42"/>
      <c r="M13" s="166"/>
      <c r="N13" s="168"/>
      <c r="O13" s="166"/>
      <c r="P13" s="167"/>
      <c r="Q13" s="167"/>
      <c r="R13" s="167"/>
      <c r="S13" s="168"/>
      <c r="T13" s="166"/>
      <c r="U13" s="167"/>
      <c r="V13" s="168"/>
      <c r="W13" s="72"/>
      <c r="X13" s="41"/>
      <c r="Y13" s="41"/>
    </row>
    <row r="14" spans="1:25" ht="12.75">
      <c r="A14" s="188"/>
      <c r="B14" s="180"/>
      <c r="C14" s="180"/>
      <c r="D14" s="180"/>
      <c r="E14" s="180"/>
      <c r="F14" s="180"/>
      <c r="G14" s="181"/>
      <c r="H14" s="56"/>
      <c r="I14" s="169"/>
      <c r="J14" s="171"/>
      <c r="K14" s="170"/>
      <c r="L14" s="83"/>
      <c r="M14" s="169"/>
      <c r="N14" s="170"/>
      <c r="O14" s="169"/>
      <c r="P14" s="171"/>
      <c r="Q14" s="171"/>
      <c r="R14" s="171"/>
      <c r="S14" s="170"/>
      <c r="T14" s="172"/>
      <c r="U14" s="171"/>
      <c r="V14" s="170"/>
      <c r="W14" s="73"/>
      <c r="X14" s="43"/>
      <c r="Y14" s="84"/>
    </row>
    <row r="15" spans="1:25" ht="12.75">
      <c r="A15" s="182"/>
      <c r="B15" s="183"/>
      <c r="C15" s="183"/>
      <c r="D15" s="183"/>
      <c r="E15" s="183"/>
      <c r="F15" s="183"/>
      <c r="G15" s="184"/>
      <c r="H15" s="57"/>
      <c r="I15" s="163"/>
      <c r="J15" s="164"/>
      <c r="K15" s="165"/>
      <c r="L15" s="45"/>
      <c r="M15" s="163"/>
      <c r="N15" s="165"/>
      <c r="O15" s="163"/>
      <c r="P15" s="164"/>
      <c r="Q15" s="164"/>
      <c r="R15" s="164"/>
      <c r="S15" s="165"/>
      <c r="T15" s="163"/>
      <c r="U15" s="164"/>
      <c r="V15" s="165"/>
      <c r="W15" s="72"/>
      <c r="X15" s="41"/>
      <c r="Y15" s="41"/>
    </row>
    <row r="16" spans="1:25" ht="12.75">
      <c r="A16" s="185"/>
      <c r="B16" s="186"/>
      <c r="C16" s="186"/>
      <c r="D16" s="186"/>
      <c r="E16" s="186"/>
      <c r="F16" s="186"/>
      <c r="G16" s="187"/>
      <c r="H16" s="55"/>
      <c r="I16" s="166"/>
      <c r="J16" s="167"/>
      <c r="K16" s="168"/>
      <c r="L16" s="42"/>
      <c r="M16" s="166"/>
      <c r="N16" s="168"/>
      <c r="O16" s="166"/>
      <c r="P16" s="167"/>
      <c r="Q16" s="167"/>
      <c r="R16" s="167"/>
      <c r="S16" s="168"/>
      <c r="T16" s="166"/>
      <c r="U16" s="167"/>
      <c r="V16" s="168"/>
      <c r="W16" s="72"/>
      <c r="X16" s="41"/>
      <c r="Y16" s="41"/>
    </row>
    <row r="17" spans="1:25" ht="12.75">
      <c r="A17" s="179"/>
      <c r="B17" s="180"/>
      <c r="C17" s="180"/>
      <c r="D17" s="180"/>
      <c r="E17" s="180"/>
      <c r="F17" s="180"/>
      <c r="G17" s="181"/>
      <c r="H17" s="56"/>
      <c r="I17" s="172"/>
      <c r="J17" s="171"/>
      <c r="K17" s="170"/>
      <c r="L17" s="44"/>
      <c r="M17" s="172"/>
      <c r="N17" s="170"/>
      <c r="O17" s="172"/>
      <c r="P17" s="171"/>
      <c r="Q17" s="171"/>
      <c r="R17" s="171"/>
      <c r="S17" s="170"/>
      <c r="T17" s="172"/>
      <c r="U17" s="171"/>
      <c r="V17" s="170"/>
      <c r="W17" s="73"/>
      <c r="X17" s="43"/>
      <c r="Y17" s="43"/>
    </row>
    <row r="18" spans="1:25" ht="12.75">
      <c r="A18" s="182"/>
      <c r="B18" s="183"/>
      <c r="C18" s="183"/>
      <c r="D18" s="183"/>
      <c r="E18" s="183"/>
      <c r="F18" s="183"/>
      <c r="G18" s="184"/>
      <c r="H18" s="57"/>
      <c r="I18" s="163"/>
      <c r="J18" s="164"/>
      <c r="K18" s="165"/>
      <c r="L18" s="45"/>
      <c r="M18" s="163"/>
      <c r="N18" s="165"/>
      <c r="O18" s="163"/>
      <c r="P18" s="164"/>
      <c r="Q18" s="164"/>
      <c r="R18" s="164"/>
      <c r="S18" s="165"/>
      <c r="T18" s="163"/>
      <c r="U18" s="164"/>
      <c r="V18" s="165"/>
      <c r="W18" s="72"/>
      <c r="X18" s="41"/>
      <c r="Y18" s="41"/>
    </row>
    <row r="19" spans="1:25" ht="12.75">
      <c r="A19" s="185"/>
      <c r="B19" s="186"/>
      <c r="C19" s="186"/>
      <c r="D19" s="186"/>
      <c r="E19" s="186"/>
      <c r="F19" s="186"/>
      <c r="G19" s="187"/>
      <c r="H19" s="55"/>
      <c r="I19" s="166"/>
      <c r="J19" s="167"/>
      <c r="K19" s="168"/>
      <c r="L19" s="42"/>
      <c r="M19" s="166"/>
      <c r="N19" s="168"/>
      <c r="O19" s="166"/>
      <c r="P19" s="167"/>
      <c r="Q19" s="167"/>
      <c r="R19" s="167"/>
      <c r="S19" s="168"/>
      <c r="T19" s="166"/>
      <c r="U19" s="167"/>
      <c r="V19" s="168"/>
      <c r="W19" s="72"/>
      <c r="X19" s="41"/>
      <c r="Y19" s="41"/>
    </row>
    <row r="20" spans="1:25" ht="12.75">
      <c r="A20" s="179"/>
      <c r="B20" s="180"/>
      <c r="C20" s="180"/>
      <c r="D20" s="180"/>
      <c r="E20" s="180"/>
      <c r="F20" s="180"/>
      <c r="G20" s="181"/>
      <c r="H20" s="56"/>
      <c r="I20" s="172"/>
      <c r="J20" s="171"/>
      <c r="K20" s="170"/>
      <c r="L20" s="44"/>
      <c r="M20" s="172"/>
      <c r="N20" s="170"/>
      <c r="O20" s="172"/>
      <c r="P20" s="171"/>
      <c r="Q20" s="171"/>
      <c r="R20" s="171"/>
      <c r="S20" s="170"/>
      <c r="T20" s="172"/>
      <c r="U20" s="171"/>
      <c r="V20" s="170"/>
      <c r="W20" s="73"/>
      <c r="X20" s="43"/>
      <c r="Y20" s="43"/>
    </row>
    <row r="21" spans="1:25" ht="12.75">
      <c r="A21" s="182"/>
      <c r="B21" s="183"/>
      <c r="C21" s="183"/>
      <c r="D21" s="183"/>
      <c r="E21" s="183"/>
      <c r="F21" s="183"/>
      <c r="G21" s="184"/>
      <c r="H21" s="57"/>
      <c r="I21" s="163"/>
      <c r="J21" s="164"/>
      <c r="K21" s="165"/>
      <c r="L21" s="45"/>
      <c r="M21" s="163"/>
      <c r="N21" s="165"/>
      <c r="O21" s="163"/>
      <c r="P21" s="164"/>
      <c r="Q21" s="164"/>
      <c r="R21" s="164"/>
      <c r="S21" s="165"/>
      <c r="T21" s="163"/>
      <c r="U21" s="164"/>
      <c r="V21" s="165"/>
      <c r="W21" s="72"/>
      <c r="X21" s="41"/>
      <c r="Y21" s="41"/>
    </row>
    <row r="22" spans="1:25" ht="12.75">
      <c r="A22" s="185"/>
      <c r="B22" s="186"/>
      <c r="C22" s="186"/>
      <c r="D22" s="186"/>
      <c r="E22" s="186"/>
      <c r="F22" s="186"/>
      <c r="G22" s="187"/>
      <c r="H22" s="55"/>
      <c r="I22" s="166"/>
      <c r="J22" s="167"/>
      <c r="K22" s="168"/>
      <c r="L22" s="42"/>
      <c r="M22" s="166"/>
      <c r="N22" s="168"/>
      <c r="O22" s="166"/>
      <c r="P22" s="167"/>
      <c r="Q22" s="167"/>
      <c r="R22" s="167"/>
      <c r="S22" s="168"/>
      <c r="T22" s="166"/>
      <c r="U22" s="167"/>
      <c r="V22" s="168"/>
      <c r="W22" s="72"/>
      <c r="X22" s="41"/>
      <c r="Y22" s="41"/>
    </row>
    <row r="23" spans="1:25" ht="12.75">
      <c r="A23" s="179"/>
      <c r="B23" s="180"/>
      <c r="C23" s="180"/>
      <c r="D23" s="180"/>
      <c r="E23" s="180"/>
      <c r="F23" s="180"/>
      <c r="G23" s="181"/>
      <c r="H23" s="56"/>
      <c r="I23" s="172"/>
      <c r="J23" s="171"/>
      <c r="K23" s="170"/>
      <c r="L23" s="44"/>
      <c r="M23" s="172"/>
      <c r="N23" s="170"/>
      <c r="O23" s="172"/>
      <c r="P23" s="171"/>
      <c r="Q23" s="171"/>
      <c r="R23" s="171"/>
      <c r="S23" s="170"/>
      <c r="T23" s="172"/>
      <c r="U23" s="171"/>
      <c r="V23" s="170"/>
      <c r="W23" s="73"/>
      <c r="X23" s="43"/>
      <c r="Y23" s="43"/>
    </row>
    <row r="24" spans="1:25" ht="12.75">
      <c r="A24" s="182"/>
      <c r="B24" s="183"/>
      <c r="C24" s="183"/>
      <c r="D24" s="183"/>
      <c r="E24" s="183"/>
      <c r="F24" s="183"/>
      <c r="G24" s="184"/>
      <c r="H24" s="57"/>
      <c r="I24" s="163"/>
      <c r="J24" s="164"/>
      <c r="K24" s="165"/>
      <c r="L24" s="45"/>
      <c r="M24" s="163"/>
      <c r="N24" s="165"/>
      <c r="O24" s="163"/>
      <c r="P24" s="164"/>
      <c r="Q24" s="164"/>
      <c r="R24" s="164"/>
      <c r="S24" s="165"/>
      <c r="T24" s="163"/>
      <c r="U24" s="164"/>
      <c r="V24" s="165"/>
      <c r="W24" s="72"/>
      <c r="X24" s="41"/>
      <c r="Y24" s="41"/>
    </row>
    <row r="25" spans="1:25" ht="12.75">
      <c r="A25" s="185"/>
      <c r="B25" s="186"/>
      <c r="C25" s="186"/>
      <c r="D25" s="186"/>
      <c r="E25" s="186"/>
      <c r="F25" s="186"/>
      <c r="G25" s="187"/>
      <c r="H25" s="55"/>
      <c r="I25" s="166"/>
      <c r="J25" s="167"/>
      <c r="K25" s="168"/>
      <c r="L25" s="42"/>
      <c r="M25" s="166"/>
      <c r="N25" s="168"/>
      <c r="O25" s="166"/>
      <c r="P25" s="167"/>
      <c r="Q25" s="167"/>
      <c r="R25" s="167"/>
      <c r="S25" s="168"/>
      <c r="T25" s="166"/>
      <c r="U25" s="167"/>
      <c r="V25" s="168"/>
      <c r="W25" s="72"/>
      <c r="X25" s="41"/>
      <c r="Y25" s="41"/>
    </row>
    <row r="26" spans="1:25" ht="13.5" thickBot="1">
      <c r="A26" s="191"/>
      <c r="B26" s="192"/>
      <c r="C26" s="192"/>
      <c r="D26" s="192"/>
      <c r="E26" s="192"/>
      <c r="F26" s="192"/>
      <c r="G26" s="193"/>
      <c r="H26" s="58"/>
      <c r="I26" s="173"/>
      <c r="J26" s="174"/>
      <c r="K26" s="175"/>
      <c r="L26" s="47"/>
      <c r="M26" s="173"/>
      <c r="N26" s="175"/>
      <c r="O26" s="173"/>
      <c r="P26" s="174"/>
      <c r="Q26" s="174"/>
      <c r="R26" s="174"/>
      <c r="S26" s="175"/>
      <c r="T26" s="176"/>
      <c r="U26" s="177"/>
      <c r="V26" s="178"/>
      <c r="W26" s="74"/>
      <c r="X26" s="46"/>
      <c r="Y26" s="46"/>
    </row>
    <row r="28" ht="15.75">
      <c r="A28" s="82" t="s">
        <v>1934</v>
      </c>
    </row>
    <row r="29" ht="15.75">
      <c r="A29" s="75" t="s">
        <v>578</v>
      </c>
    </row>
    <row r="30" ht="15">
      <c r="A30" s="82" t="s">
        <v>1412</v>
      </c>
    </row>
    <row r="31" ht="15">
      <c r="A31" s="75" t="s">
        <v>576</v>
      </c>
    </row>
    <row r="32" ht="15">
      <c r="A32" s="75" t="s">
        <v>577</v>
      </c>
    </row>
    <row r="33" ht="15">
      <c r="A33" s="75" t="s">
        <v>581</v>
      </c>
    </row>
    <row r="35" ht="12.75">
      <c r="A35" s="96" t="s">
        <v>1932</v>
      </c>
    </row>
  </sheetData>
  <sheetProtection sheet="1" objects="1" scenarios="1" selectLockedCells="1"/>
  <mergeCells count="94">
    <mergeCell ref="AA7:AA12"/>
    <mergeCell ref="U3:V3"/>
    <mergeCell ref="U4:V4"/>
    <mergeCell ref="A25:G25"/>
    <mergeCell ref="A26:G26"/>
    <mergeCell ref="A21:G21"/>
    <mergeCell ref="A22:G22"/>
    <mergeCell ref="A23:G23"/>
    <mergeCell ref="A24:G24"/>
    <mergeCell ref="O20:S20"/>
    <mergeCell ref="M17:N17"/>
    <mergeCell ref="O17:S17"/>
    <mergeCell ref="T17:V17"/>
    <mergeCell ref="A13:G13"/>
    <mergeCell ref="A14:G14"/>
    <mergeCell ref="A15:G15"/>
    <mergeCell ref="A16:G16"/>
    <mergeCell ref="A17:G17"/>
    <mergeCell ref="I17:K17"/>
    <mergeCell ref="I13:K13"/>
    <mergeCell ref="M15:N15"/>
    <mergeCell ref="O15:S15"/>
    <mergeCell ref="T15:V15"/>
    <mergeCell ref="I16:K16"/>
    <mergeCell ref="M16:N16"/>
    <mergeCell ref="O16:S16"/>
    <mergeCell ref="T16:V16"/>
    <mergeCell ref="I14:K14"/>
    <mergeCell ref="A20:G20"/>
    <mergeCell ref="T18:V18"/>
    <mergeCell ref="I19:K19"/>
    <mergeCell ref="M19:N19"/>
    <mergeCell ref="O19:S19"/>
    <mergeCell ref="T19:V19"/>
    <mergeCell ref="A18:G18"/>
    <mergeCell ref="A19:G19"/>
    <mergeCell ref="M18:N18"/>
    <mergeCell ref="O18:S18"/>
    <mergeCell ref="O23:S23"/>
    <mergeCell ref="T25:V25"/>
    <mergeCell ref="T21:V21"/>
    <mergeCell ref="M22:N22"/>
    <mergeCell ref="O22:S22"/>
    <mergeCell ref="T22:V22"/>
    <mergeCell ref="M21:N21"/>
    <mergeCell ref="O21:S21"/>
    <mergeCell ref="O26:S26"/>
    <mergeCell ref="T26:V26"/>
    <mergeCell ref="M25:N25"/>
    <mergeCell ref="O25:S25"/>
    <mergeCell ref="M13:N13"/>
    <mergeCell ref="O13:S13"/>
    <mergeCell ref="M20:N20"/>
    <mergeCell ref="T23:V23"/>
    <mergeCell ref="O24:S24"/>
    <mergeCell ref="T24:V24"/>
    <mergeCell ref="I26:K26"/>
    <mergeCell ref="I25:K25"/>
    <mergeCell ref="I23:K23"/>
    <mergeCell ref="I24:K24"/>
    <mergeCell ref="I18:K18"/>
    <mergeCell ref="M24:N24"/>
    <mergeCell ref="M26:N26"/>
    <mergeCell ref="M23:N23"/>
    <mergeCell ref="I20:K20"/>
    <mergeCell ref="T12:V12"/>
    <mergeCell ref="I12:K12"/>
    <mergeCell ref="I21:K21"/>
    <mergeCell ref="I22:K22"/>
    <mergeCell ref="T13:V13"/>
    <mergeCell ref="M14:N14"/>
    <mergeCell ref="O14:S14"/>
    <mergeCell ref="T14:V14"/>
    <mergeCell ref="T20:V20"/>
    <mergeCell ref="I15:K15"/>
    <mergeCell ref="A12:G12"/>
    <mergeCell ref="U6:V9"/>
    <mergeCell ref="D9:I9"/>
    <mergeCell ref="M11:N11"/>
    <mergeCell ref="O11:S11"/>
    <mergeCell ref="T11:V11"/>
    <mergeCell ref="I11:K11"/>
    <mergeCell ref="A11:G11"/>
    <mergeCell ref="M12:N12"/>
    <mergeCell ref="O12:S12"/>
    <mergeCell ref="A3:G3"/>
    <mergeCell ref="H3:I3"/>
    <mergeCell ref="H4:I4"/>
    <mergeCell ref="N4:O4"/>
    <mergeCell ref="P4:Q4"/>
    <mergeCell ref="R4:T4"/>
    <mergeCell ref="A4:G4"/>
    <mergeCell ref="A6:I8"/>
    <mergeCell ref="J6:T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zoomScale="106" zoomScaleNormal="106" zoomScalePageLayoutView="0" workbookViewId="0" topLeftCell="A1">
      <selection activeCell="B2" sqref="B2"/>
    </sheetView>
  </sheetViews>
  <sheetFormatPr defaultColWidth="9.140625" defaultRowHeight="12.75"/>
  <cols>
    <col min="1" max="1" width="9.421875" style="19" bestFit="1" customWidth="1"/>
    <col min="2" max="2" width="4.140625" style="25" customWidth="1"/>
    <col min="3" max="4" width="1.421875" style="21" customWidth="1"/>
    <col min="5" max="5" width="8.421875" style="19" bestFit="1" customWidth="1"/>
    <col min="6" max="6" width="4.140625" style="25" customWidth="1"/>
    <col min="7" max="8" width="1.421875" style="21" customWidth="1"/>
    <col min="9" max="9" width="8.57421875" style="19" bestFit="1" customWidth="1"/>
    <col min="10" max="10" width="4.140625" style="25" customWidth="1"/>
    <col min="11" max="12" width="1.421875" style="21" customWidth="1"/>
    <col min="13" max="13" width="8.8515625" style="19" bestFit="1" customWidth="1"/>
    <col min="14" max="14" width="4.140625" style="25" customWidth="1"/>
    <col min="15" max="16" width="1.421875" style="21" customWidth="1"/>
    <col min="17" max="17" width="9.57421875" style="19" bestFit="1" customWidth="1"/>
    <col min="18" max="18" width="4.140625" style="25" customWidth="1"/>
    <col min="19" max="20" width="1.421875" style="21" customWidth="1"/>
    <col min="21" max="21" width="1.8515625" style="18" customWidth="1"/>
    <col min="22" max="22" width="8.421875" style="18" bestFit="1" customWidth="1"/>
    <col min="23" max="23" width="4.140625" style="28" customWidth="1"/>
    <col min="24" max="25" width="1.421875" style="21" customWidth="1"/>
    <col min="26" max="26" width="8.57421875" style="18" bestFit="1" customWidth="1"/>
    <col min="27" max="27" width="4.140625" style="28" customWidth="1"/>
    <col min="28" max="29" width="1.421875" style="21" customWidth="1"/>
    <col min="30" max="30" width="8.8515625" style="18" bestFit="1" customWidth="1"/>
    <col min="31" max="31" width="4.140625" style="28" customWidth="1"/>
    <col min="32" max="33" width="1.421875" style="21" customWidth="1"/>
    <col min="34" max="34" width="8.7109375" style="18" bestFit="1" customWidth="1"/>
    <col min="35" max="35" width="4.28125" style="28" customWidth="1"/>
    <col min="36" max="37" width="1.421875" style="21" customWidth="1"/>
    <col min="38" max="38" width="8.7109375" style="17" bestFit="1" customWidth="1"/>
    <col min="39" max="39" width="4.140625" style="29" customWidth="1"/>
    <col min="40" max="41" width="1.421875" style="21" customWidth="1"/>
    <col min="42" max="42" width="1.8515625" style="18" customWidth="1"/>
    <col min="43" max="16384" width="9.140625" style="17" customWidth="1"/>
  </cols>
  <sheetData>
    <row r="1" spans="1:42" s="103" customFormat="1" ht="12.75">
      <c r="A1" s="98"/>
      <c r="B1" s="99"/>
      <c r="C1" s="100"/>
      <c r="D1" s="100"/>
      <c r="E1" s="98"/>
      <c r="F1" s="99"/>
      <c r="G1" s="100"/>
      <c r="H1" s="100"/>
      <c r="I1" s="98"/>
      <c r="J1" s="99"/>
      <c r="K1" s="100"/>
      <c r="L1" s="100"/>
      <c r="M1" s="98"/>
      <c r="N1" s="99"/>
      <c r="O1" s="100"/>
      <c r="P1" s="100"/>
      <c r="Q1" s="98"/>
      <c r="R1" s="99"/>
      <c r="S1" s="100"/>
      <c r="T1" s="100"/>
      <c r="U1" s="101"/>
      <c r="V1" s="101"/>
      <c r="W1" s="102"/>
      <c r="X1" s="100"/>
      <c r="Y1" s="100"/>
      <c r="Z1" s="101"/>
      <c r="AA1" s="102"/>
      <c r="AB1" s="100"/>
      <c r="AC1" s="100"/>
      <c r="AD1" s="101"/>
      <c r="AE1" s="102"/>
      <c r="AF1" s="100"/>
      <c r="AG1" s="100"/>
      <c r="AH1" s="101"/>
      <c r="AI1" s="102"/>
      <c r="AJ1" s="100"/>
      <c r="AK1" s="100"/>
      <c r="AM1" s="104"/>
      <c r="AN1" s="100"/>
      <c r="AO1" s="100"/>
      <c r="AP1" s="101"/>
    </row>
    <row r="2" spans="1:42" s="16" customFormat="1" ht="9.75" customHeight="1">
      <c r="A2" s="8" t="str">
        <f>Calculations!E20</f>
        <v>Aloi aloi</v>
      </c>
      <c r="B2" s="22"/>
      <c r="C2" s="80" t="s">
        <v>560</v>
      </c>
      <c r="D2" s="81" t="s">
        <v>561</v>
      </c>
      <c r="E2" s="8" t="s">
        <v>1414</v>
      </c>
      <c r="F2" s="22"/>
      <c r="G2" s="80" t="s">
        <v>560</v>
      </c>
      <c r="H2" s="81" t="s">
        <v>561</v>
      </c>
      <c r="I2" s="8" t="s">
        <v>1931</v>
      </c>
      <c r="J2" s="22"/>
      <c r="K2" s="80" t="s">
        <v>560</v>
      </c>
      <c r="L2" s="81" t="s">
        <v>561</v>
      </c>
      <c r="M2" s="8" t="s">
        <v>1415</v>
      </c>
      <c r="N2" s="22"/>
      <c r="O2" s="80" t="s">
        <v>560</v>
      </c>
      <c r="P2" s="81" t="s">
        <v>561</v>
      </c>
      <c r="Q2" s="8" t="str">
        <f>Calculations!E212</f>
        <v>Olig herc</v>
      </c>
      <c r="R2" s="22"/>
      <c r="S2" s="80" t="s">
        <v>560</v>
      </c>
      <c r="T2" s="81" t="s">
        <v>561</v>
      </c>
      <c r="U2" s="79" t="s">
        <v>565</v>
      </c>
      <c r="V2" s="8" t="str">
        <f>Calculations!E260</f>
        <v>Poly alpi</v>
      </c>
      <c r="W2" s="22"/>
      <c r="X2" s="80" t="s">
        <v>560</v>
      </c>
      <c r="Y2" s="81" t="s">
        <v>561</v>
      </c>
      <c r="Z2" s="8" t="str">
        <f>Calculations!E308</f>
        <v>Spha aust</v>
      </c>
      <c r="AA2" s="22"/>
      <c r="AB2" s="80" t="s">
        <v>560</v>
      </c>
      <c r="AC2" s="81" t="s">
        <v>561</v>
      </c>
      <c r="AD2" s="8" t="str">
        <f>Calculations!E356</f>
        <v>Ulot bruc</v>
      </c>
      <c r="AE2" s="27"/>
      <c r="AF2" s="80" t="s">
        <v>560</v>
      </c>
      <c r="AG2" s="81" t="s">
        <v>561</v>
      </c>
      <c r="AH2" s="8" t="str">
        <f>Calculations!E404</f>
        <v>Dipl albi</v>
      </c>
      <c r="AI2" s="27"/>
      <c r="AJ2" s="80" t="s">
        <v>560</v>
      </c>
      <c r="AK2" s="81" t="s">
        <v>561</v>
      </c>
      <c r="AL2" s="8" t="str">
        <f>Calculations!E452</f>
        <v>Nard comp</v>
      </c>
      <c r="AM2" s="22"/>
      <c r="AN2" s="80" t="s">
        <v>560</v>
      </c>
      <c r="AO2" s="81" t="s">
        <v>561</v>
      </c>
      <c r="AP2" s="79" t="s">
        <v>565</v>
      </c>
    </row>
    <row r="3" spans="1:42" s="16" customFormat="1" ht="9.75" customHeight="1">
      <c r="A3" s="8" t="str">
        <f>Calculations!E21</f>
        <v>Ambl serp</v>
      </c>
      <c r="B3" s="22"/>
      <c r="C3" s="50" t="s">
        <v>560</v>
      </c>
      <c r="D3" s="51" t="s">
        <v>561</v>
      </c>
      <c r="E3" s="8" t="str">
        <f>Calculations!E69</f>
        <v>suba</v>
      </c>
      <c r="F3" s="22"/>
      <c r="G3" s="50" t="s">
        <v>560</v>
      </c>
      <c r="H3" s="51" t="s">
        <v>561</v>
      </c>
      <c r="I3" s="7" t="str">
        <f>Calculations!E117</f>
        <v>ferr</v>
      </c>
      <c r="J3" s="22"/>
      <c r="K3" s="50" t="s">
        <v>560</v>
      </c>
      <c r="L3" s="51" t="s">
        <v>561</v>
      </c>
      <c r="M3" s="7" t="str">
        <f>Calculations!E165</f>
        <v>tric</v>
      </c>
      <c r="N3" s="22"/>
      <c r="O3" s="50" t="s">
        <v>560</v>
      </c>
      <c r="P3" s="51" t="s">
        <v>561</v>
      </c>
      <c r="Q3" s="8" t="str">
        <f>Calculations!E213</f>
        <v>Orth line</v>
      </c>
      <c r="R3" s="22"/>
      <c r="S3" s="50" t="s">
        <v>560</v>
      </c>
      <c r="T3" s="51" t="s">
        <v>561</v>
      </c>
      <c r="U3" s="52" t="s">
        <v>565</v>
      </c>
      <c r="V3" s="8" t="str">
        <f>Calculations!E261</f>
        <v>form</v>
      </c>
      <c r="W3" s="22"/>
      <c r="X3" s="50" t="s">
        <v>560</v>
      </c>
      <c r="Y3" s="51" t="s">
        <v>561</v>
      </c>
      <c r="Z3" s="8" t="str">
        <f>Calculations!E309</f>
        <v>capi</v>
      </c>
      <c r="AA3" s="22"/>
      <c r="AB3" s="50" t="s">
        <v>560</v>
      </c>
      <c r="AC3" s="51" t="s">
        <v>561</v>
      </c>
      <c r="AD3" s="8" t="str">
        <f>Calculations!E357</f>
        <v>calv</v>
      </c>
      <c r="AE3" s="27"/>
      <c r="AF3" s="50" t="s">
        <v>560</v>
      </c>
      <c r="AG3" s="51" t="s">
        <v>561</v>
      </c>
      <c r="AH3" s="8" t="str">
        <f>Calculations!E405</f>
        <v>Drep hama</v>
      </c>
      <c r="AI3" s="27"/>
      <c r="AJ3" s="50" t="s">
        <v>560</v>
      </c>
      <c r="AK3" s="51" t="s">
        <v>561</v>
      </c>
      <c r="AL3" s="8" t="str">
        <f>Calculations!E453</f>
        <v>scal</v>
      </c>
      <c r="AM3" s="22"/>
      <c r="AN3" s="50" t="s">
        <v>560</v>
      </c>
      <c r="AO3" s="51" t="s">
        <v>561</v>
      </c>
      <c r="AP3" s="52" t="s">
        <v>565</v>
      </c>
    </row>
    <row r="4" spans="1:42" s="16" customFormat="1" ht="9.75" customHeight="1">
      <c r="A4" s="8" t="str">
        <f>Calculations!E22</f>
        <v>Amph moug</v>
      </c>
      <c r="B4" s="22"/>
      <c r="C4" s="50" t="s">
        <v>560</v>
      </c>
      <c r="D4" s="51" t="s">
        <v>561</v>
      </c>
      <c r="E4" s="8" t="str">
        <f>Calculations!E70</f>
        <v>viol</v>
      </c>
      <c r="F4" s="22"/>
      <c r="G4" s="50" t="s">
        <v>560</v>
      </c>
      <c r="H4" s="51" t="s">
        <v>561</v>
      </c>
      <c r="I4" s="7" t="str">
        <f>Calculations!E118</f>
        <v>insu</v>
      </c>
      <c r="J4" s="22"/>
      <c r="K4" s="50" t="s">
        <v>560</v>
      </c>
      <c r="L4" s="51" t="s">
        <v>561</v>
      </c>
      <c r="M4" s="7" t="str">
        <f>Calculations!E166</f>
        <v>Gymn aeru</v>
      </c>
      <c r="N4" s="22"/>
      <c r="O4" s="50" t="s">
        <v>560</v>
      </c>
      <c r="P4" s="51" t="s">
        <v>561</v>
      </c>
      <c r="Q4" s="8" t="str">
        <f>Calculations!E214</f>
        <v>Orth intr</v>
      </c>
      <c r="R4" s="22"/>
      <c r="S4" s="50" t="s">
        <v>560</v>
      </c>
      <c r="T4" s="51" t="s">
        <v>561</v>
      </c>
      <c r="U4" s="52" t="s">
        <v>565</v>
      </c>
      <c r="V4" s="8" t="str">
        <f>Calculations!E262</f>
        <v>Poly comm</v>
      </c>
      <c r="W4" s="22"/>
      <c r="X4" s="50" t="s">
        <v>560</v>
      </c>
      <c r="Y4" s="51" t="s">
        <v>561</v>
      </c>
      <c r="Z4" s="94" t="str">
        <f>Calculations!E310</f>
        <v>cap</v>
      </c>
      <c r="AA4" s="22"/>
      <c r="AB4" s="50" t="s">
        <v>560</v>
      </c>
      <c r="AC4" s="51" t="s">
        <v>561</v>
      </c>
      <c r="AD4" s="8" t="str">
        <f>Calculations!E358</f>
        <v>*cris</v>
      </c>
      <c r="AE4" s="27"/>
      <c r="AF4" s="50" t="s">
        <v>560</v>
      </c>
      <c r="AG4" s="51" t="s">
        <v>561</v>
      </c>
      <c r="AH4" s="8" t="str">
        <f>Calculations!E406</f>
        <v>Foss pusi</v>
      </c>
      <c r="AI4" s="27"/>
      <c r="AJ4" s="50" t="s">
        <v>560</v>
      </c>
      <c r="AK4" s="51" t="s">
        <v>561</v>
      </c>
      <c r="AL4" s="8" t="str">
        <f>Calculations!E454</f>
        <v>Nowe curv</v>
      </c>
      <c r="AM4" s="22"/>
      <c r="AN4" s="50" t="s">
        <v>560</v>
      </c>
      <c r="AO4" s="51" t="s">
        <v>561</v>
      </c>
      <c r="AP4" s="52" t="s">
        <v>565</v>
      </c>
    </row>
    <row r="5" spans="1:42" s="16" customFormat="1" ht="9.75" customHeight="1">
      <c r="A5" s="8" t="str">
        <f>Calculations!E23</f>
        <v>Andr alpi</v>
      </c>
      <c r="B5" s="22"/>
      <c r="C5" s="50" t="s">
        <v>560</v>
      </c>
      <c r="D5" s="51" t="s">
        <v>561</v>
      </c>
      <c r="E5" s="8" t="str">
        <f>Calculations!E71</f>
        <v>Call cord</v>
      </c>
      <c r="F5" s="22"/>
      <c r="G5" s="50" t="s">
        <v>560</v>
      </c>
      <c r="H5" s="51" t="s">
        <v>561</v>
      </c>
      <c r="I5" s="7" t="str">
        <f>Calculations!E119</f>
        <v>luri</v>
      </c>
      <c r="J5" s="22"/>
      <c r="K5" s="50" t="s">
        <v>560</v>
      </c>
      <c r="L5" s="51" t="s">
        <v>561</v>
      </c>
      <c r="M5" s="7" t="str">
        <f>Calculations!E167</f>
        <v>viri</v>
      </c>
      <c r="N5" s="22"/>
      <c r="O5" s="50" t="s">
        <v>560</v>
      </c>
      <c r="P5" s="51" t="s">
        <v>561</v>
      </c>
      <c r="Q5" s="8" t="str">
        <f>Calculations!E215</f>
        <v>Orth affi</v>
      </c>
      <c r="R5" s="22"/>
      <c r="S5" s="50" t="s">
        <v>560</v>
      </c>
      <c r="T5" s="51" t="s">
        <v>561</v>
      </c>
      <c r="U5" s="52" t="s">
        <v>565</v>
      </c>
      <c r="V5" s="8" t="str">
        <f>Calculations!E263</f>
        <v>juni</v>
      </c>
      <c r="W5" s="22"/>
      <c r="X5" s="50" t="s">
        <v>560</v>
      </c>
      <c r="Y5" s="51" t="s">
        <v>561</v>
      </c>
      <c r="Z5" s="94" t="str">
        <f>Calculations!E311</f>
        <v>rub</v>
      </c>
      <c r="AA5" s="22"/>
      <c r="AB5" s="50" t="s">
        <v>560</v>
      </c>
      <c r="AC5" s="51" t="s">
        <v>561</v>
      </c>
      <c r="AD5" s="8" t="str">
        <f>Calculations!E359</f>
        <v>cris</v>
      </c>
      <c r="AE5" s="27"/>
      <c r="AF5" s="50" t="s">
        <v>560</v>
      </c>
      <c r="AG5" s="51" t="s">
        <v>561</v>
      </c>
      <c r="AH5" s="8" t="str">
        <f>Calculations!E407</f>
        <v>wond</v>
      </c>
      <c r="AI5" s="27"/>
      <c r="AJ5" s="50" t="s">
        <v>560</v>
      </c>
      <c r="AK5" s="51" t="s">
        <v>561</v>
      </c>
      <c r="AL5" s="8" t="str">
        <f>Calculations!E455</f>
        <v>Odon denu</v>
      </c>
      <c r="AM5" s="22"/>
      <c r="AN5" s="50" t="s">
        <v>560</v>
      </c>
      <c r="AO5" s="51" t="s">
        <v>561</v>
      </c>
      <c r="AP5" s="52" t="s">
        <v>565</v>
      </c>
    </row>
    <row r="6" spans="1:42" s="16" customFormat="1" ht="9.75" customHeight="1">
      <c r="A6" s="94" t="str">
        <f>Calculations!E24</f>
        <v>roth</v>
      </c>
      <c r="B6" s="22"/>
      <c r="C6" s="50" t="s">
        <v>560</v>
      </c>
      <c r="D6" s="51" t="s">
        <v>561</v>
      </c>
      <c r="E6" s="8" t="str">
        <f>Calculations!E72</f>
        <v>giga</v>
      </c>
      <c r="F6" s="22"/>
      <c r="G6" s="50" t="s">
        <v>560</v>
      </c>
      <c r="H6" s="51" t="s">
        <v>561</v>
      </c>
      <c r="I6" s="7" t="str">
        <f>Calculations!E120</f>
        <v>nich</v>
      </c>
      <c r="J6" s="22"/>
      <c r="K6" s="50" t="s">
        <v>560</v>
      </c>
      <c r="L6" s="51" t="s">
        <v>561</v>
      </c>
      <c r="M6" s="7" t="str">
        <f>Calculations!E168</f>
        <v>Gyro tenu</v>
      </c>
      <c r="N6" s="26"/>
      <c r="O6" s="50" t="s">
        <v>560</v>
      </c>
      <c r="P6" s="51" t="s">
        <v>561</v>
      </c>
      <c r="Q6" s="8" t="str">
        <f>Calculations!E216</f>
        <v>anom</v>
      </c>
      <c r="R6" s="26"/>
      <c r="S6" s="50" t="s">
        <v>560</v>
      </c>
      <c r="T6" s="51" t="s">
        <v>561</v>
      </c>
      <c r="U6" s="52" t="s">
        <v>565</v>
      </c>
      <c r="V6" s="8" t="str">
        <f>Calculations!E264</f>
        <v>pili</v>
      </c>
      <c r="W6" s="26"/>
      <c r="X6" s="50" t="s">
        <v>560</v>
      </c>
      <c r="Y6" s="51" t="s">
        <v>561</v>
      </c>
      <c r="Z6" s="8" t="str">
        <f>Calculations!E312</f>
        <v>comp</v>
      </c>
      <c r="AA6" s="26"/>
      <c r="AB6" s="50" t="s">
        <v>560</v>
      </c>
      <c r="AC6" s="51" t="s">
        <v>561</v>
      </c>
      <c r="AD6" s="8" t="str">
        <f>Calculations!E360</f>
        <v>hutc</v>
      </c>
      <c r="AE6" s="27"/>
      <c r="AF6" s="50" t="s">
        <v>560</v>
      </c>
      <c r="AG6" s="51" t="s">
        <v>561</v>
      </c>
      <c r="AH6" s="8" t="str">
        <f>Calculations!E408</f>
        <v>Frul dila</v>
      </c>
      <c r="AI6" s="27"/>
      <c r="AJ6" s="50" t="s">
        <v>560</v>
      </c>
      <c r="AK6" s="51" t="s">
        <v>561</v>
      </c>
      <c r="AL6" s="8" t="str">
        <f>Calculations!E456</f>
        <v>spha</v>
      </c>
      <c r="AM6" s="22"/>
      <c r="AN6" s="50" t="s">
        <v>560</v>
      </c>
      <c r="AO6" s="51" t="s">
        <v>561</v>
      </c>
      <c r="AP6" s="52" t="s">
        <v>565</v>
      </c>
    </row>
    <row r="7" spans="1:42" s="16" customFormat="1" ht="9.75" customHeight="1">
      <c r="A7" s="94" t="str">
        <f>Calculations!E25</f>
        <v>fal</v>
      </c>
      <c r="B7" s="22"/>
      <c r="C7" s="50" t="s">
        <v>560</v>
      </c>
      <c r="D7" s="51" t="s">
        <v>561</v>
      </c>
      <c r="E7" s="8" t="str">
        <f>Calculations!E73</f>
        <v>Call cusp</v>
      </c>
      <c r="F7" s="22"/>
      <c r="G7" s="50" t="s">
        <v>560</v>
      </c>
      <c r="H7" s="51" t="s">
        <v>561</v>
      </c>
      <c r="I7" s="7" t="str">
        <f>Calculations!E121</f>
        <v>rigi</v>
      </c>
      <c r="J7" s="22"/>
      <c r="K7" s="50" t="s">
        <v>560</v>
      </c>
      <c r="L7" s="51" t="s">
        <v>561</v>
      </c>
      <c r="M7" s="7" t="str">
        <f>Calculations!E169</f>
        <v>Hedw stel</v>
      </c>
      <c r="N7" s="22"/>
      <c r="O7" s="50" t="s">
        <v>560</v>
      </c>
      <c r="P7" s="51" t="s">
        <v>561</v>
      </c>
      <c r="Q7" s="8" t="str">
        <f>Calculations!E217</f>
        <v>cupu</v>
      </c>
      <c r="R7" s="22"/>
      <c r="S7" s="50" t="s">
        <v>560</v>
      </c>
      <c r="T7" s="51" t="s">
        <v>561</v>
      </c>
      <c r="U7" s="52" t="s">
        <v>565</v>
      </c>
      <c r="V7" s="8" t="str">
        <f>Calculations!E265</f>
        <v>stri</v>
      </c>
      <c r="W7" s="22"/>
      <c r="X7" s="50" t="s">
        <v>560</v>
      </c>
      <c r="Y7" s="51" t="s">
        <v>561</v>
      </c>
      <c r="Z7" s="8" t="str">
        <f>Calculations!E313</f>
        <v>cont</v>
      </c>
      <c r="AA7" s="22"/>
      <c r="AB7" s="50" t="s">
        <v>560</v>
      </c>
      <c r="AC7" s="51" t="s">
        <v>561</v>
      </c>
      <c r="AD7" s="8" t="str">
        <f>Calculations!E361</f>
        <v>phyl</v>
      </c>
      <c r="AE7" s="27"/>
      <c r="AF7" s="50" t="s">
        <v>560</v>
      </c>
      <c r="AG7" s="51" t="s">
        <v>561</v>
      </c>
      <c r="AH7" s="8" t="str">
        <f>Calculations!E409</f>
        <v>frag</v>
      </c>
      <c r="AI7" s="27"/>
      <c r="AJ7" s="50" t="s">
        <v>560</v>
      </c>
      <c r="AK7" s="51" t="s">
        <v>561</v>
      </c>
      <c r="AL7" s="8" t="str">
        <f>Calculations!E457</f>
        <v>Pell endi</v>
      </c>
      <c r="AM7" s="22"/>
      <c r="AN7" s="50" t="s">
        <v>560</v>
      </c>
      <c r="AO7" s="51" t="s">
        <v>561</v>
      </c>
      <c r="AP7" s="52" t="s">
        <v>565</v>
      </c>
    </row>
    <row r="8" spans="1:42" s="16" customFormat="1" ht="9.75" customHeight="1">
      <c r="A8" s="8" t="str">
        <f>Calculations!E26</f>
        <v>rot</v>
      </c>
      <c r="B8" s="22"/>
      <c r="C8" s="50" t="s">
        <v>560</v>
      </c>
      <c r="D8" s="51" t="s">
        <v>561</v>
      </c>
      <c r="E8" s="8" t="str">
        <f>Calculations!E74</f>
        <v>lind</v>
      </c>
      <c r="F8" s="22"/>
      <c r="G8" s="50" t="s">
        <v>560</v>
      </c>
      <c r="H8" s="51" t="s">
        <v>561</v>
      </c>
      <c r="I8" s="7" t="str">
        <f>Calculations!E122</f>
        <v>sinu</v>
      </c>
      <c r="J8" s="22"/>
      <c r="K8" s="50" t="s">
        <v>560</v>
      </c>
      <c r="L8" s="51" t="s">
        <v>561</v>
      </c>
      <c r="M8" s="7" t="str">
        <f>Calculations!E170</f>
        <v>Henn heim</v>
      </c>
      <c r="N8" s="22"/>
      <c r="O8" s="50" t="s">
        <v>560</v>
      </c>
      <c r="P8" s="51" t="s">
        <v>561</v>
      </c>
      <c r="Q8" s="8" t="str">
        <f>Calculations!E218</f>
        <v>diap</v>
      </c>
      <c r="R8" s="22"/>
      <c r="S8" s="50" t="s">
        <v>560</v>
      </c>
      <c r="T8" s="51" t="s">
        <v>561</v>
      </c>
      <c r="U8" s="52" t="s">
        <v>565</v>
      </c>
      <c r="V8" s="8" t="str">
        <f>Calculations!E266</f>
        <v>Pseu niti</v>
      </c>
      <c r="W8" s="22"/>
      <c r="X8" s="50" t="s">
        <v>560</v>
      </c>
      <c r="Y8" s="51" t="s">
        <v>561</v>
      </c>
      <c r="Z8" s="8" t="str">
        <f>Calculations!E314</f>
        <v>cusp</v>
      </c>
      <c r="AA8" s="22"/>
      <c r="AB8" s="50" t="s">
        <v>560</v>
      </c>
      <c r="AC8" s="51" t="s">
        <v>561</v>
      </c>
      <c r="AD8" s="8" t="str">
        <f>Calculations!E362</f>
        <v>Warn flui</v>
      </c>
      <c r="AE8" s="27"/>
      <c r="AF8" s="50" t="s">
        <v>560</v>
      </c>
      <c r="AG8" s="51" t="s">
        <v>561</v>
      </c>
      <c r="AH8" s="8" t="str">
        <f>Calculations!E410</f>
        <v>tama</v>
      </c>
      <c r="AI8" s="27"/>
      <c r="AJ8" s="50" t="s">
        <v>560</v>
      </c>
      <c r="AK8" s="51" t="s">
        <v>561</v>
      </c>
      <c r="AL8" s="8" t="str">
        <f>Calculations!E458</f>
        <v>epip</v>
      </c>
      <c r="AM8" s="22"/>
      <c r="AN8" s="50" t="s">
        <v>560</v>
      </c>
      <c r="AO8" s="51" t="s">
        <v>561</v>
      </c>
      <c r="AP8" s="52" t="s">
        <v>565</v>
      </c>
    </row>
    <row r="9" spans="1:42" s="16" customFormat="1" ht="9.75" customHeight="1">
      <c r="A9" s="8" t="str">
        <f>Calculations!E27</f>
        <v>rupe</v>
      </c>
      <c r="B9" s="22"/>
      <c r="C9" s="50" t="s">
        <v>560</v>
      </c>
      <c r="D9" s="51" t="s">
        <v>561</v>
      </c>
      <c r="E9" s="8" t="str">
        <f>Calculations!E75</f>
        <v>Camp chry</v>
      </c>
      <c r="F9" s="22"/>
      <c r="G9" s="50" t="s">
        <v>560</v>
      </c>
      <c r="H9" s="51" t="s">
        <v>561</v>
      </c>
      <c r="I9" s="7" t="str">
        <f>Calculations!E123</f>
        <v>spad</v>
      </c>
      <c r="J9" s="22"/>
      <c r="K9" s="50" t="s">
        <v>560</v>
      </c>
      <c r="L9" s="51" t="s">
        <v>561</v>
      </c>
      <c r="M9" s="7" t="str">
        <f>Calculations!E171</f>
        <v>Hete hete</v>
      </c>
      <c r="N9" s="22"/>
      <c r="O9" s="50" t="s">
        <v>560</v>
      </c>
      <c r="P9" s="51" t="s">
        <v>561</v>
      </c>
      <c r="Q9" s="8" t="str">
        <f>Calculations!E219</f>
        <v>lyel</v>
      </c>
      <c r="R9" s="22"/>
      <c r="S9" s="50" t="s">
        <v>560</v>
      </c>
      <c r="T9" s="51" t="s">
        <v>561</v>
      </c>
      <c r="U9" s="52" t="s">
        <v>565</v>
      </c>
      <c r="V9" s="8" t="str">
        <f>Calculations!E267</f>
        <v>Pseu horn</v>
      </c>
      <c r="W9" s="22"/>
      <c r="X9" s="50" t="s">
        <v>560</v>
      </c>
      <c r="Y9" s="51" t="s">
        <v>561</v>
      </c>
      <c r="Z9" s="8" t="str">
        <f>Calculations!E315</f>
        <v>dent</v>
      </c>
      <c r="AA9" s="22"/>
      <c r="AB9" s="50" t="s">
        <v>560</v>
      </c>
      <c r="AC9" s="51" t="s">
        <v>561</v>
      </c>
      <c r="AD9" s="8" t="str">
        <f>Calculations!E363</f>
        <v>Weis brach</v>
      </c>
      <c r="AE9" s="27"/>
      <c r="AF9" s="50" t="s">
        <v>560</v>
      </c>
      <c r="AG9" s="51" t="s">
        <v>561</v>
      </c>
      <c r="AH9" s="8" t="str">
        <f>Calculations!E411</f>
        <v>tene</v>
      </c>
      <c r="AI9" s="27"/>
      <c r="AJ9" s="50" t="s">
        <v>560</v>
      </c>
      <c r="AK9" s="51" t="s">
        <v>561</v>
      </c>
      <c r="AL9" s="8" t="str">
        <f>Calculations!E459</f>
        <v>nees</v>
      </c>
      <c r="AM9" s="22"/>
      <c r="AN9" s="50" t="s">
        <v>560</v>
      </c>
      <c r="AO9" s="51" t="s">
        <v>561</v>
      </c>
      <c r="AP9" s="52" t="s">
        <v>565</v>
      </c>
    </row>
    <row r="10" spans="1:42" s="16" customFormat="1" ht="9.75" customHeight="1">
      <c r="A10" s="8" t="str">
        <f>Calculations!E28</f>
        <v>Anoe aest</v>
      </c>
      <c r="B10" s="22"/>
      <c r="C10" s="50" t="s">
        <v>560</v>
      </c>
      <c r="D10" s="51" t="s">
        <v>561</v>
      </c>
      <c r="E10" s="8" t="str">
        <f>Calculations!E76</f>
        <v>elod</v>
      </c>
      <c r="F10" s="22"/>
      <c r="G10" s="50" t="s">
        <v>560</v>
      </c>
      <c r="H10" s="51" t="s">
        <v>561</v>
      </c>
      <c r="I10" s="7" t="str">
        <f>Calculations!E124</f>
        <v>toph</v>
      </c>
      <c r="J10" s="22"/>
      <c r="K10" s="50" t="s">
        <v>560</v>
      </c>
      <c r="L10" s="51" t="s">
        <v>561</v>
      </c>
      <c r="M10" s="94" t="str">
        <f>Calculations!E172</f>
        <v>fla</v>
      </c>
      <c r="N10" s="22"/>
      <c r="O10" s="50" t="s">
        <v>560</v>
      </c>
      <c r="P10" s="51" t="s">
        <v>561</v>
      </c>
      <c r="Q10" s="8" t="str">
        <f>Calculations!E220</f>
        <v>pulc</v>
      </c>
      <c r="R10" s="22"/>
      <c r="S10" s="50" t="s">
        <v>560</v>
      </c>
      <c r="T10" s="51" t="s">
        <v>561</v>
      </c>
      <c r="U10" s="52" t="s">
        <v>565</v>
      </c>
      <c r="V10" s="8" t="str">
        <f>Calculations!E268</f>
        <v>revo</v>
      </c>
      <c r="W10" s="22"/>
      <c r="X10" s="50" t="s">
        <v>560</v>
      </c>
      <c r="Y10" s="51" t="s">
        <v>561</v>
      </c>
      <c r="Z10" s="8" t="str">
        <f>Calculations!E316</f>
        <v>fall</v>
      </c>
      <c r="AA10" s="22"/>
      <c r="AB10" s="50" t="s">
        <v>560</v>
      </c>
      <c r="AC10" s="51" t="s">
        <v>561</v>
      </c>
      <c r="AD10" s="94" t="str">
        <f>Calculations!E364</f>
        <v>obl</v>
      </c>
      <c r="AE10" s="27"/>
      <c r="AF10" s="50" t="s">
        <v>560</v>
      </c>
      <c r="AG10" s="51" t="s">
        <v>561</v>
      </c>
      <c r="AH10" s="8" t="str">
        <f>Calculations!E412</f>
        <v>Gymn infl</v>
      </c>
      <c r="AI10" s="27"/>
      <c r="AJ10" s="50" t="s">
        <v>560</v>
      </c>
      <c r="AK10" s="51" t="s">
        <v>561</v>
      </c>
      <c r="AL10" s="8" t="str">
        <f>Calculations!E460</f>
        <v>Phae laev</v>
      </c>
      <c r="AM10" s="22"/>
      <c r="AN10" s="50" t="s">
        <v>560</v>
      </c>
      <c r="AO10" s="51" t="s">
        <v>561</v>
      </c>
      <c r="AP10" s="52" t="s">
        <v>565</v>
      </c>
    </row>
    <row r="11" spans="1:42" s="16" customFormat="1" ht="9.75" customHeight="1">
      <c r="A11" s="8" t="str">
        <f>Calculations!E29</f>
        <v>Anom conc</v>
      </c>
      <c r="B11" s="22"/>
      <c r="C11" s="50" t="s">
        <v>560</v>
      </c>
      <c r="D11" s="51" t="s">
        <v>561</v>
      </c>
      <c r="E11" s="8" t="str">
        <f>Calculations!E77</f>
        <v>Camp prot</v>
      </c>
      <c r="F11" s="22"/>
      <c r="G11" s="50" t="s">
        <v>560</v>
      </c>
      <c r="H11" s="51" t="s">
        <v>561</v>
      </c>
      <c r="I11" s="7" t="str">
        <f>Calculations!E125</f>
        <v>vine</v>
      </c>
      <c r="J11" s="22"/>
      <c r="K11" s="50" t="s">
        <v>560</v>
      </c>
      <c r="L11" s="51" t="s">
        <v>561</v>
      </c>
      <c r="M11" s="94" t="str">
        <f>Calculations!E173</f>
        <v>het</v>
      </c>
      <c r="N11" s="22"/>
      <c r="O11" s="50" t="s">
        <v>560</v>
      </c>
      <c r="P11" s="51" t="s">
        <v>561</v>
      </c>
      <c r="Q11" s="8" t="str">
        <f>Calculations!E221</f>
        <v>rivu</v>
      </c>
      <c r="R11" s="22"/>
      <c r="S11" s="50" t="s">
        <v>560</v>
      </c>
      <c r="T11" s="51" t="s">
        <v>561</v>
      </c>
      <c r="U11" s="52" t="s">
        <v>565</v>
      </c>
      <c r="V11" s="8" t="str">
        <f>Calculations!E269</f>
        <v>Pseu puru</v>
      </c>
      <c r="W11" s="22"/>
      <c r="X11" s="50" t="s">
        <v>560</v>
      </c>
      <c r="Y11" s="51" t="s">
        <v>561</v>
      </c>
      <c r="Z11" s="8" t="str">
        <f>Calculations!E317</f>
        <v>fimb</v>
      </c>
      <c r="AA11" s="22"/>
      <c r="AB11" s="50" t="s">
        <v>560</v>
      </c>
      <c r="AC11" s="51" t="s">
        <v>561</v>
      </c>
      <c r="AD11" s="8" t="str">
        <f>Calculations!E365</f>
        <v>contr</v>
      </c>
      <c r="AE11" s="27"/>
      <c r="AF11" s="50" t="s">
        <v>560</v>
      </c>
      <c r="AG11" s="51" t="s">
        <v>561</v>
      </c>
      <c r="AH11" s="8" t="str">
        <f>Calculations!E413</f>
        <v>Gymn cren</v>
      </c>
      <c r="AI11" s="27"/>
      <c r="AJ11" s="50" t="s">
        <v>560</v>
      </c>
      <c r="AK11" s="51" t="s">
        <v>561</v>
      </c>
      <c r="AL11" s="8" t="str">
        <f>Calculations!E461</f>
        <v>Plag aspl</v>
      </c>
      <c r="AM11" s="22"/>
      <c r="AN11" s="50" t="s">
        <v>560</v>
      </c>
      <c r="AO11" s="51" t="s">
        <v>561</v>
      </c>
      <c r="AP11" s="52" t="s">
        <v>565</v>
      </c>
    </row>
    <row r="12" spans="1:42" s="16" customFormat="1" ht="9.75" customHeight="1">
      <c r="A12" s="8" t="str">
        <f>Calculations!E30</f>
        <v>*jula</v>
      </c>
      <c r="B12" s="22"/>
      <c r="C12" s="50" t="s">
        <v>560</v>
      </c>
      <c r="D12" s="51" t="s">
        <v>561</v>
      </c>
      <c r="E12" s="8" t="str">
        <f>Calculations!E78</f>
        <v>*stel</v>
      </c>
      <c r="F12" s="22"/>
      <c r="G12" s="50" t="s">
        <v>560</v>
      </c>
      <c r="H12" s="51" t="s">
        <v>561</v>
      </c>
      <c r="I12" s="7" t="str">
        <f>Calculations!E126</f>
        <v>Diph foli</v>
      </c>
      <c r="J12" s="22"/>
      <c r="K12" s="50" t="s">
        <v>560</v>
      </c>
      <c r="L12" s="51" t="s">
        <v>561</v>
      </c>
      <c r="M12" s="7" t="str">
        <f>Calculations!E174</f>
        <v>Homa tric</v>
      </c>
      <c r="N12" s="22"/>
      <c r="O12" s="50" t="s">
        <v>560</v>
      </c>
      <c r="P12" s="51" t="s">
        <v>561</v>
      </c>
      <c r="Q12" s="8" t="str">
        <f>Calculations!E222</f>
        <v>stri</v>
      </c>
      <c r="R12" s="22"/>
      <c r="S12" s="50" t="s">
        <v>560</v>
      </c>
      <c r="T12" s="51" t="s">
        <v>561</v>
      </c>
      <c r="U12" s="52" t="s">
        <v>565</v>
      </c>
      <c r="V12" s="8" t="str">
        <f>Calculations!E270</f>
        <v>Pseu eleg</v>
      </c>
      <c r="W12" s="22"/>
      <c r="X12" s="50" t="s">
        <v>560</v>
      </c>
      <c r="Y12" s="51" t="s">
        <v>561</v>
      </c>
      <c r="Z12" s="8" t="str">
        <f>Calculations!E318</f>
        <v>fusc</v>
      </c>
      <c r="AA12" s="22"/>
      <c r="AB12" s="50" t="s">
        <v>560</v>
      </c>
      <c r="AC12" s="51" t="s">
        <v>561</v>
      </c>
      <c r="AD12" s="94" t="str">
        <f>Calculations!E366</f>
        <v>con</v>
      </c>
      <c r="AE12" s="27"/>
      <c r="AF12" s="50" t="s">
        <v>560</v>
      </c>
      <c r="AG12" s="51" t="s">
        <v>561</v>
      </c>
      <c r="AH12" s="8" t="str">
        <f>Calculations!E414</f>
        <v>Harp moll</v>
      </c>
      <c r="AI12" s="27"/>
      <c r="AJ12" s="50" t="s">
        <v>560</v>
      </c>
      <c r="AK12" s="51" t="s">
        <v>561</v>
      </c>
      <c r="AL12" s="8" t="str">
        <f>Calculations!E462</f>
        <v>bifa</v>
      </c>
      <c r="AM12" s="22"/>
      <c r="AN12" s="50" t="s">
        <v>560</v>
      </c>
      <c r="AO12" s="51" t="s">
        <v>561</v>
      </c>
      <c r="AP12" s="52" t="s">
        <v>565</v>
      </c>
    </row>
    <row r="13" spans="1:42" s="16" customFormat="1" ht="9.75" customHeight="1">
      <c r="A13" s="8" t="str">
        <f>Calculations!E31</f>
        <v>jula</v>
      </c>
      <c r="B13" s="22"/>
      <c r="C13" s="50" t="s">
        <v>560</v>
      </c>
      <c r="D13" s="51" t="s">
        <v>561</v>
      </c>
      <c r="E13" s="8" t="str">
        <f>Calculations!E79</f>
        <v>stel</v>
      </c>
      <c r="F13" s="22"/>
      <c r="G13" s="50" t="s">
        <v>560</v>
      </c>
      <c r="H13" s="51" t="s">
        <v>561</v>
      </c>
      <c r="I13" s="7" t="str">
        <f>Calculations!E127</f>
        <v>Dist capi</v>
      </c>
      <c r="J13" s="22"/>
      <c r="K13" s="50" t="s">
        <v>560</v>
      </c>
      <c r="L13" s="51" t="s">
        <v>561</v>
      </c>
      <c r="M13" s="7" t="str">
        <f>Calculations!E175</f>
        <v>Homa lute</v>
      </c>
      <c r="N13" s="22"/>
      <c r="O13" s="50" t="s">
        <v>560</v>
      </c>
      <c r="P13" s="51" t="s">
        <v>561</v>
      </c>
      <c r="Q13" s="8" t="str">
        <f>Calculations!E223</f>
        <v>tene</v>
      </c>
      <c r="R13" s="22"/>
      <c r="S13" s="50" t="s">
        <v>560</v>
      </c>
      <c r="T13" s="51" t="s">
        <v>561</v>
      </c>
      <c r="U13" s="52" t="s">
        <v>565</v>
      </c>
      <c r="V13" s="8" t="str">
        <f>Calculations!E271</f>
        <v>Pter grac</v>
      </c>
      <c r="W13" s="22"/>
      <c r="X13" s="50" t="s">
        <v>560</v>
      </c>
      <c r="Y13" s="51" t="s">
        <v>561</v>
      </c>
      <c r="Z13" s="8" t="str">
        <f>Calculations!E319</f>
        <v>inun</v>
      </c>
      <c r="AA13" s="22"/>
      <c r="AB13" s="50" t="s">
        <v>560</v>
      </c>
      <c r="AC13" s="51" t="s">
        <v>561</v>
      </c>
      <c r="AD13" s="94" t="str">
        <f>Calculations!E367</f>
        <v>cri</v>
      </c>
      <c r="AE13" s="27"/>
      <c r="AF13" s="50" t="s">
        <v>560</v>
      </c>
      <c r="AG13" s="51" t="s">
        <v>561</v>
      </c>
      <c r="AH13" s="8" t="str">
        <f>Calculations!E415</f>
        <v>Herb adun</v>
      </c>
      <c r="AI13" s="27"/>
      <c r="AJ13" s="50" t="s">
        <v>560</v>
      </c>
      <c r="AK13" s="51" t="s">
        <v>561</v>
      </c>
      <c r="AL13" s="8" t="str">
        <f>Calculations!E463</f>
        <v>brit</v>
      </c>
      <c r="AM13" s="22"/>
      <c r="AN13" s="50" t="s">
        <v>560</v>
      </c>
      <c r="AO13" s="51" t="s">
        <v>561</v>
      </c>
      <c r="AP13" s="52" t="s">
        <v>565</v>
      </c>
    </row>
    <row r="14" spans="1:42" s="16" customFormat="1" ht="9.75" customHeight="1">
      <c r="A14" s="8" t="str">
        <f>Calculations!E32</f>
        <v>Anom viti</v>
      </c>
      <c r="B14" s="22"/>
      <c r="C14" s="50" t="s">
        <v>560</v>
      </c>
      <c r="D14" s="51" t="s">
        <v>561</v>
      </c>
      <c r="E14" s="8" t="str">
        <f>Calculations!E80</f>
        <v>Camp atro</v>
      </c>
      <c r="F14" s="22"/>
      <c r="G14" s="50" t="s">
        <v>560</v>
      </c>
      <c r="H14" s="51" t="s">
        <v>561</v>
      </c>
      <c r="I14" s="7" t="str">
        <f>Calculations!E128</f>
        <v>incl</v>
      </c>
      <c r="J14" s="22"/>
      <c r="K14" s="50" t="s">
        <v>560</v>
      </c>
      <c r="L14" s="51" t="s">
        <v>561</v>
      </c>
      <c r="M14" s="7" t="str">
        <f>Calculations!E176</f>
        <v>seri</v>
      </c>
      <c r="N14" s="22"/>
      <c r="O14" s="50" t="s">
        <v>560</v>
      </c>
      <c r="P14" s="51" t="s">
        <v>561</v>
      </c>
      <c r="Q14" s="8" t="str">
        <f>Calculations!E224</f>
        <v>Oxyr hian</v>
      </c>
      <c r="R14" s="22"/>
      <c r="S14" s="50" t="s">
        <v>560</v>
      </c>
      <c r="T14" s="51" t="s">
        <v>561</v>
      </c>
      <c r="U14" s="52" t="s">
        <v>565</v>
      </c>
      <c r="V14" s="8" t="str">
        <f>Calculations!E272</f>
        <v>Ptyc poly</v>
      </c>
      <c r="W14" s="22"/>
      <c r="X14" s="50" t="s">
        <v>560</v>
      </c>
      <c r="Y14" s="51" t="s">
        <v>561</v>
      </c>
      <c r="Z14" s="8" t="str">
        <f>Calculations!E320</f>
        <v>mage</v>
      </c>
      <c r="AA14" s="22"/>
      <c r="AB14" s="50" t="s">
        <v>560</v>
      </c>
      <c r="AC14" s="51" t="s">
        <v>561</v>
      </c>
      <c r="AD14" s="8" t="str">
        <f>Calculations!E368</f>
        <v>pers</v>
      </c>
      <c r="AE14" s="27"/>
      <c r="AF14" s="50" t="s">
        <v>560</v>
      </c>
      <c r="AG14" s="51" t="s">
        <v>561</v>
      </c>
      <c r="AH14" s="8" t="str">
        <f>Calculations!E416</f>
        <v>Jubu hutc</v>
      </c>
      <c r="AI14" s="27"/>
      <c r="AJ14" s="50" t="s">
        <v>560</v>
      </c>
      <c r="AK14" s="51" t="s">
        <v>561</v>
      </c>
      <c r="AL14" s="8" t="str">
        <f>Calculations!E464</f>
        <v>exig</v>
      </c>
      <c r="AM14" s="22"/>
      <c r="AN14" s="50" t="s">
        <v>560</v>
      </c>
      <c r="AO14" s="51" t="s">
        <v>561</v>
      </c>
      <c r="AP14" s="52" t="s">
        <v>565</v>
      </c>
    </row>
    <row r="15" spans="1:42" s="16" customFormat="1" ht="9.75" customHeight="1">
      <c r="A15" s="8" t="str">
        <f>Calculations!E33</f>
        <v>Apha pate</v>
      </c>
      <c r="B15" s="22"/>
      <c r="C15" s="50" t="s">
        <v>560</v>
      </c>
      <c r="D15" s="51" t="s">
        <v>561</v>
      </c>
      <c r="E15" s="8" t="str">
        <f>Calculations!E81</f>
        <v>brev</v>
      </c>
      <c r="F15" s="22"/>
      <c r="G15" s="50" t="s">
        <v>560</v>
      </c>
      <c r="H15" s="51" t="s">
        <v>561</v>
      </c>
      <c r="I15" s="7" t="str">
        <f>Calculations!E129</f>
        <v>Ditr grac</v>
      </c>
      <c r="J15" s="22"/>
      <c r="K15" s="50" t="s">
        <v>560</v>
      </c>
      <c r="L15" s="51" t="s">
        <v>561</v>
      </c>
      <c r="M15" s="7" t="str">
        <f>Calculations!E177</f>
        <v>Hook luce</v>
      </c>
      <c r="N15" s="22"/>
      <c r="O15" s="50" t="s">
        <v>560</v>
      </c>
      <c r="P15" s="51" t="s">
        <v>561</v>
      </c>
      <c r="Q15" s="8" t="str">
        <f>Calculations!E225</f>
        <v>pumi</v>
      </c>
      <c r="R15" s="22"/>
      <c r="S15" s="50" t="s">
        <v>560</v>
      </c>
      <c r="T15" s="51" t="s">
        <v>561</v>
      </c>
      <c r="U15" s="52" t="s">
        <v>565</v>
      </c>
      <c r="V15" s="8" t="str">
        <f>Calculations!E273</f>
        <v>Raco acic</v>
      </c>
      <c r="W15" s="22"/>
      <c r="X15" s="50" t="s">
        <v>560</v>
      </c>
      <c r="Y15" s="51" t="s">
        <v>561</v>
      </c>
      <c r="Z15" s="8" t="str">
        <f>Calculations!E321</f>
        <v>moll</v>
      </c>
      <c r="AA15" s="22"/>
      <c r="AB15" s="50" t="s">
        <v>560</v>
      </c>
      <c r="AC15" s="51" t="s">
        <v>561</v>
      </c>
      <c r="AD15" s="8" t="str">
        <f>Calculations!E369</f>
        <v>Zygo cono</v>
      </c>
      <c r="AE15" s="27"/>
      <c r="AF15" s="50" t="s">
        <v>560</v>
      </c>
      <c r="AG15" s="51" t="s">
        <v>561</v>
      </c>
      <c r="AH15" s="8" t="str">
        <f>Calculations!E417</f>
        <v>Jung atro</v>
      </c>
      <c r="AI15" s="27"/>
      <c r="AJ15" s="50" t="s">
        <v>560</v>
      </c>
      <c r="AK15" s="51" t="s">
        <v>561</v>
      </c>
      <c r="AL15" s="8" t="str">
        <f>Calculations!E465</f>
        <v>pore</v>
      </c>
      <c r="AM15" s="22"/>
      <c r="AN15" s="50" t="s">
        <v>560</v>
      </c>
      <c r="AO15" s="51" t="s">
        <v>561</v>
      </c>
      <c r="AP15" s="52" t="s">
        <v>565</v>
      </c>
    </row>
    <row r="16" spans="1:42" s="16" customFormat="1" ht="9.75" customHeight="1">
      <c r="A16" s="8" t="str">
        <f>Calculations!E34</f>
        <v>Arch alte</v>
      </c>
      <c r="B16" s="22"/>
      <c r="C16" s="50" t="s">
        <v>560</v>
      </c>
      <c r="D16" s="51" t="s">
        <v>561</v>
      </c>
      <c r="E16" s="8" t="str">
        <f>Calculations!E82</f>
        <v>flex</v>
      </c>
      <c r="F16" s="22"/>
      <c r="G16" s="50" t="s">
        <v>560</v>
      </c>
      <c r="H16" s="51" t="s">
        <v>561</v>
      </c>
      <c r="I16" s="7" t="str">
        <f>Calculations!E130</f>
        <v>hete</v>
      </c>
      <c r="J16" s="22"/>
      <c r="K16" s="50" t="s">
        <v>560</v>
      </c>
      <c r="L16" s="51" t="s">
        <v>561</v>
      </c>
      <c r="M16" s="7" t="str">
        <f>Calculations!E178</f>
        <v>Hygr fluv</v>
      </c>
      <c r="N16" s="22"/>
      <c r="O16" s="50" t="s">
        <v>560</v>
      </c>
      <c r="P16" s="51" t="s">
        <v>561</v>
      </c>
      <c r="Q16" s="8" t="str">
        <f>Calculations!E226</f>
        <v>Oxyst daldin</v>
      </c>
      <c r="R16" s="22"/>
      <c r="S16" s="50" t="s">
        <v>560</v>
      </c>
      <c r="T16" s="51" t="s">
        <v>561</v>
      </c>
      <c r="U16" s="52" t="s">
        <v>565</v>
      </c>
      <c r="V16" s="8" t="str">
        <f>Calculations!E274</f>
        <v>aqua</v>
      </c>
      <c r="W16" s="22"/>
      <c r="X16" s="50" t="s">
        <v>560</v>
      </c>
      <c r="Y16" s="51" t="s">
        <v>561</v>
      </c>
      <c r="Z16" s="8" t="str">
        <f>Calculations!E322</f>
        <v>palu</v>
      </c>
      <c r="AA16" s="22"/>
      <c r="AB16" s="50" t="s">
        <v>560</v>
      </c>
      <c r="AC16" s="51" t="s">
        <v>561</v>
      </c>
      <c r="AD16" s="8" t="str">
        <f>Calculations!E370</f>
        <v>    *viri</v>
      </c>
      <c r="AE16" s="27"/>
      <c r="AF16" s="50" t="s">
        <v>560</v>
      </c>
      <c r="AG16" s="51" t="s">
        <v>561</v>
      </c>
      <c r="AH16" s="8" t="str">
        <f>Calculations!E418</f>
        <v>exse</v>
      </c>
      <c r="AI16" s="27"/>
      <c r="AJ16" s="50" t="s">
        <v>560</v>
      </c>
      <c r="AK16" s="51" t="s">
        <v>561</v>
      </c>
      <c r="AL16" s="8" t="str">
        <f>Calculations!E466</f>
        <v>punc</v>
      </c>
      <c r="AM16" s="22"/>
      <c r="AN16" s="50" t="s">
        <v>560</v>
      </c>
      <c r="AO16" s="51" t="s">
        <v>561</v>
      </c>
      <c r="AP16" s="52" t="s">
        <v>565</v>
      </c>
    </row>
    <row r="17" spans="1:42" s="16" customFormat="1" ht="9.75" customHeight="1">
      <c r="A17" s="8" t="str">
        <f>Calculations!E35</f>
        <v>Atri undu</v>
      </c>
      <c r="B17" s="22"/>
      <c r="C17" s="50" t="s">
        <v>560</v>
      </c>
      <c r="D17" s="51" t="s">
        <v>561</v>
      </c>
      <c r="E17" s="8" t="str">
        <f>Calculations!E83</f>
        <v>frag</v>
      </c>
      <c r="F17" s="22"/>
      <c r="G17" s="50" t="s">
        <v>560</v>
      </c>
      <c r="H17" s="51" t="s">
        <v>561</v>
      </c>
      <c r="I17" s="7" t="str">
        <f>Calculations!E131</f>
        <v>Drep adun</v>
      </c>
      <c r="J17" s="22"/>
      <c r="K17" s="50" t="s">
        <v>560</v>
      </c>
      <c r="L17" s="51" t="s">
        <v>561</v>
      </c>
      <c r="M17" s="7" t="str">
        <f>Calculations!E179</f>
        <v>tena</v>
      </c>
      <c r="N17" s="22"/>
      <c r="O17" s="50" t="s">
        <v>560</v>
      </c>
      <c r="P17" s="51" t="s">
        <v>561</v>
      </c>
      <c r="Q17" s="8" t="str">
        <f>Calculations!E227</f>
        <v>*tenu s.l.</v>
      </c>
      <c r="R17" s="22"/>
      <c r="S17" s="50" t="s">
        <v>560</v>
      </c>
      <c r="T17" s="51" t="s">
        <v>561</v>
      </c>
      <c r="U17" s="52" t="s">
        <v>565</v>
      </c>
      <c r="V17" s="8" t="str">
        <f>Calculations!E275</f>
        <v>elli</v>
      </c>
      <c r="W17" s="22"/>
      <c r="X17" s="50" t="s">
        <v>560</v>
      </c>
      <c r="Y17" s="51" t="s">
        <v>561</v>
      </c>
      <c r="Z17" s="8" t="str">
        <f>Calculations!E323</f>
        <v>papi</v>
      </c>
      <c r="AA17" s="22"/>
      <c r="AB17" s="50" t="s">
        <v>560</v>
      </c>
      <c r="AC17" s="51" t="s">
        <v>561</v>
      </c>
      <c r="AD17" s="94" t="str">
        <f>Calculations!E371</f>
        <v>sti</v>
      </c>
      <c r="AE17" s="27"/>
      <c r="AF17" s="50" t="s">
        <v>560</v>
      </c>
      <c r="AG17" s="51" t="s">
        <v>561</v>
      </c>
      <c r="AH17" s="8" t="str">
        <f>Calculations!E419</f>
        <v>pumi</v>
      </c>
      <c r="AI17" s="27"/>
      <c r="AJ17" s="50" t="s">
        <v>560</v>
      </c>
      <c r="AK17" s="51" t="s">
        <v>561</v>
      </c>
      <c r="AL17" s="8" t="str">
        <f>Calculations!E467</f>
        <v>spin</v>
      </c>
      <c r="AM17" s="22"/>
      <c r="AN17" s="50" t="s">
        <v>560</v>
      </c>
      <c r="AO17" s="51" t="s">
        <v>561</v>
      </c>
      <c r="AP17" s="52" t="s">
        <v>565</v>
      </c>
    </row>
    <row r="18" spans="1:42" s="16" customFormat="1" ht="9.75" customHeight="1" thickBot="1">
      <c r="A18" s="8" t="str">
        <f>Calculations!E36</f>
        <v>Aula palu</v>
      </c>
      <c r="B18" s="22"/>
      <c r="C18" s="50" t="s">
        <v>560</v>
      </c>
      <c r="D18" s="51" t="s">
        <v>561</v>
      </c>
      <c r="E18" s="8" t="str">
        <f>Calculations!E84</f>
        <v>grac</v>
      </c>
      <c r="F18" s="22"/>
      <c r="G18" s="50" t="s">
        <v>560</v>
      </c>
      <c r="H18" s="51" t="s">
        <v>561</v>
      </c>
      <c r="I18" s="7" t="str">
        <f>Calculations!E132</f>
        <v>poly</v>
      </c>
      <c r="J18" s="22"/>
      <c r="K18" s="50" t="s">
        <v>560</v>
      </c>
      <c r="L18" s="51" t="s">
        <v>561</v>
      </c>
      <c r="M18" s="7" t="str">
        <f>Calculations!E180</f>
        <v>Hygr eugy</v>
      </c>
      <c r="N18" s="22"/>
      <c r="O18" s="50" t="s">
        <v>560</v>
      </c>
      <c r="P18" s="51" t="s">
        <v>561</v>
      </c>
      <c r="Q18" s="8" t="str">
        <f>Calculations!E228</f>
        <v>tenu s.str.</v>
      </c>
      <c r="R18" s="22"/>
      <c r="S18" s="50" t="s">
        <v>560</v>
      </c>
      <c r="T18" s="51" t="s">
        <v>561</v>
      </c>
      <c r="U18" s="52" t="s">
        <v>565</v>
      </c>
      <c r="V18" s="8" t="str">
        <f>Calculations!E276</f>
        <v>eric</v>
      </c>
      <c r="W18" s="22"/>
      <c r="X18" s="50" t="s">
        <v>560</v>
      </c>
      <c r="Y18" s="51" t="s">
        <v>561</v>
      </c>
      <c r="Z18" s="8" t="str">
        <f>Calculations!E324</f>
        <v>quin</v>
      </c>
      <c r="AA18" s="22"/>
      <c r="AB18" s="50" t="s">
        <v>560</v>
      </c>
      <c r="AC18" s="51" t="s">
        <v>561</v>
      </c>
      <c r="AD18" s="95" t="str">
        <f>Calculations!E372</f>
        <v>vir</v>
      </c>
      <c r="AE18" s="91"/>
      <c r="AF18" s="92" t="s">
        <v>560</v>
      </c>
      <c r="AG18" s="93" t="s">
        <v>561</v>
      </c>
      <c r="AH18" s="8" t="str">
        <f>Calculations!E420</f>
        <v>Kurz pauc</v>
      </c>
      <c r="AI18" s="27"/>
      <c r="AJ18" s="50" t="s">
        <v>560</v>
      </c>
      <c r="AK18" s="51" t="s">
        <v>561</v>
      </c>
      <c r="AL18" s="8" t="str">
        <f>Calculations!E468</f>
        <v>Pleu purp</v>
      </c>
      <c r="AM18" s="22"/>
      <c r="AN18" s="50" t="s">
        <v>560</v>
      </c>
      <c r="AO18" s="51" t="s">
        <v>561</v>
      </c>
      <c r="AP18" s="52" t="s">
        <v>565</v>
      </c>
    </row>
    <row r="19" spans="1:42" s="16" customFormat="1" ht="9.75" customHeight="1">
      <c r="A19" s="8" t="str">
        <f>Calculations!E37</f>
        <v>Barb conv</v>
      </c>
      <c r="B19" s="22"/>
      <c r="C19" s="50" t="s">
        <v>560</v>
      </c>
      <c r="D19" s="51" t="s">
        <v>561</v>
      </c>
      <c r="E19" s="8" t="str">
        <f>Calculations!E85</f>
        <v>intr</v>
      </c>
      <c r="F19" s="22"/>
      <c r="G19" s="50" t="s">
        <v>560</v>
      </c>
      <c r="H19" s="51" t="s">
        <v>561</v>
      </c>
      <c r="I19" s="7" t="str">
        <f>Calculations!E133</f>
        <v>Enca stre</v>
      </c>
      <c r="J19" s="22"/>
      <c r="K19" s="50" t="s">
        <v>560</v>
      </c>
      <c r="L19" s="51" t="s">
        <v>561</v>
      </c>
      <c r="M19" s="7" t="str">
        <f>Calculations!E181</f>
        <v>luri</v>
      </c>
      <c r="N19" s="22"/>
      <c r="O19" s="50" t="s">
        <v>560</v>
      </c>
      <c r="P19" s="51" t="s">
        <v>561</v>
      </c>
      <c r="Q19" s="94" t="str">
        <f>Calculations!E229</f>
        <v>hol</v>
      </c>
      <c r="R19" s="22"/>
      <c r="S19" s="50" t="s">
        <v>560</v>
      </c>
      <c r="T19" s="51" t="s">
        <v>561</v>
      </c>
      <c r="U19" s="52" t="s">
        <v>565</v>
      </c>
      <c r="V19" s="8" t="str">
        <f>Calculations!E277</f>
        <v>fasc</v>
      </c>
      <c r="W19" s="22"/>
      <c r="X19" s="50" t="s">
        <v>560</v>
      </c>
      <c r="Y19" s="51" t="s">
        <v>561</v>
      </c>
      <c r="Z19" s="8" t="str">
        <f>Calculations!E325</f>
        <v>russ</v>
      </c>
      <c r="AA19" s="22"/>
      <c r="AB19" s="50" t="s">
        <v>560</v>
      </c>
      <c r="AC19" s="51" t="s">
        <v>561</v>
      </c>
      <c r="AD19" s="8" t="str">
        <f>Calculations!E373</f>
        <v>Adel deci</v>
      </c>
      <c r="AE19" s="27"/>
      <c r="AF19" s="50" t="s">
        <v>560</v>
      </c>
      <c r="AG19" s="51" t="s">
        <v>561</v>
      </c>
      <c r="AH19" s="8" t="str">
        <f>Calculations!E421</f>
        <v>tric</v>
      </c>
      <c r="AI19" s="27"/>
      <c r="AJ19" s="50" t="s">
        <v>560</v>
      </c>
      <c r="AK19" s="51" t="s">
        <v>561</v>
      </c>
      <c r="AL19" s="8" t="str">
        <f>Calculations!E469</f>
        <v>Pore arbo</v>
      </c>
      <c r="AM19" s="22"/>
      <c r="AN19" s="50" t="s">
        <v>560</v>
      </c>
      <c r="AO19" s="51" t="s">
        <v>561</v>
      </c>
      <c r="AP19" s="52" t="s">
        <v>565</v>
      </c>
    </row>
    <row r="20" spans="1:42" s="16" customFormat="1" ht="9.75" customHeight="1">
      <c r="A20" s="94" t="str">
        <f>Calculations!E38</f>
        <v>con</v>
      </c>
      <c r="B20" s="22"/>
      <c r="C20" s="50" t="s">
        <v>560</v>
      </c>
      <c r="D20" s="51" t="s">
        <v>561</v>
      </c>
      <c r="E20" s="8" t="str">
        <f>Calculations!E86</f>
        <v>pyri</v>
      </c>
      <c r="F20" s="22"/>
      <c r="G20" s="50" t="s">
        <v>560</v>
      </c>
      <c r="H20" s="51" t="s">
        <v>561</v>
      </c>
      <c r="I20" s="7" t="str">
        <f>Calculations!E134</f>
        <v>Ento conc</v>
      </c>
      <c r="J20" s="22"/>
      <c r="K20" s="50" t="s">
        <v>560</v>
      </c>
      <c r="L20" s="51" t="s">
        <v>561</v>
      </c>
      <c r="M20" s="7" t="str">
        <f>Calculations!E182</f>
        <v>ochr</v>
      </c>
      <c r="N20" s="22"/>
      <c r="O20" s="50" t="s">
        <v>560</v>
      </c>
      <c r="P20" s="51" t="s">
        <v>561</v>
      </c>
      <c r="Q20" s="94" t="str">
        <f>Calculations!E230</f>
        <v>ten</v>
      </c>
      <c r="R20" s="22"/>
      <c r="S20" s="50" t="s">
        <v>560</v>
      </c>
      <c r="T20" s="51" t="s">
        <v>561</v>
      </c>
      <c r="U20" s="52" t="s">
        <v>565</v>
      </c>
      <c r="V20" s="8" t="str">
        <f>Calculations!E278</f>
        <v>*hete</v>
      </c>
      <c r="W20" s="22"/>
      <c r="X20" s="50" t="s">
        <v>560</v>
      </c>
      <c r="Y20" s="51" t="s">
        <v>561</v>
      </c>
      <c r="Z20" s="8" t="str">
        <f>Calculations!E326</f>
        <v>squa</v>
      </c>
      <c r="AA20" s="22"/>
      <c r="AB20" s="50" t="s">
        <v>560</v>
      </c>
      <c r="AC20" s="51" t="s">
        <v>561</v>
      </c>
      <c r="AD20" s="8" t="str">
        <f>Calculations!E374</f>
        <v>Anas orca</v>
      </c>
      <c r="AE20" s="27"/>
      <c r="AF20" s="50" t="s">
        <v>560</v>
      </c>
      <c r="AG20" s="51" t="s">
        <v>561</v>
      </c>
      <c r="AH20" s="8" t="str">
        <f>Calculations!E422</f>
        <v>Leio bade</v>
      </c>
      <c r="AI20" s="27"/>
      <c r="AJ20" s="50" t="s">
        <v>560</v>
      </c>
      <c r="AK20" s="51" t="s">
        <v>561</v>
      </c>
      <c r="AL20" s="8" t="str">
        <f>Calculations!E470</f>
        <v>cord</v>
      </c>
      <c r="AM20" s="22"/>
      <c r="AN20" s="50" t="s">
        <v>560</v>
      </c>
      <c r="AO20" s="51" t="s">
        <v>561</v>
      </c>
      <c r="AP20" s="52" t="s">
        <v>565</v>
      </c>
    </row>
    <row r="21" spans="1:42" s="16" customFormat="1" ht="9.75" customHeight="1">
      <c r="A21" s="94" t="str">
        <f>Calculations!E39</f>
        <v>sar</v>
      </c>
      <c r="B21" s="22"/>
      <c r="C21" s="50" t="s">
        <v>560</v>
      </c>
      <c r="D21" s="51" t="s">
        <v>561</v>
      </c>
      <c r="E21" s="8" t="str">
        <f>Calculations!E87</f>
        <v>seti</v>
      </c>
      <c r="F21" s="22"/>
      <c r="G21" s="50" t="s">
        <v>560</v>
      </c>
      <c r="H21" s="51" t="s">
        <v>561</v>
      </c>
      <c r="I21" s="7" t="str">
        <f>Calculations!E135</f>
        <v>Ento atte</v>
      </c>
      <c r="J21" s="22"/>
      <c r="K21" s="50" t="s">
        <v>560</v>
      </c>
      <c r="L21" s="51" t="s">
        <v>561</v>
      </c>
      <c r="M21" s="7" t="str">
        <f>Calculations!E183</f>
        <v>Hylo umbr</v>
      </c>
      <c r="N21" s="22"/>
      <c r="O21" s="50" t="s">
        <v>560</v>
      </c>
      <c r="P21" s="51" t="s">
        <v>561</v>
      </c>
      <c r="Q21" s="8" t="str">
        <f>Calculations!E231</f>
        <v>Palu *comm</v>
      </c>
      <c r="R21" s="22"/>
      <c r="S21" s="50" t="s">
        <v>560</v>
      </c>
      <c r="T21" s="51" t="s">
        <v>561</v>
      </c>
      <c r="U21" s="52" t="s">
        <v>565</v>
      </c>
      <c r="V21" s="8" t="str">
        <f>Calculations!E279</f>
        <v>hete</v>
      </c>
      <c r="W21" s="22"/>
      <c r="X21" s="50" t="s">
        <v>560</v>
      </c>
      <c r="Y21" s="51" t="s">
        <v>561</v>
      </c>
      <c r="Z21" s="8" t="str">
        <f>Calculations!E327</f>
        <v>subn</v>
      </c>
      <c r="AA21" s="22"/>
      <c r="AB21" s="50" t="s">
        <v>560</v>
      </c>
      <c r="AC21" s="51" t="s">
        <v>561</v>
      </c>
      <c r="AD21" s="8" t="str">
        <f>Calculations!E375</f>
        <v>Aneu ping</v>
      </c>
      <c r="AE21" s="27"/>
      <c r="AF21" s="50" t="s">
        <v>560</v>
      </c>
      <c r="AG21" s="51" t="s">
        <v>561</v>
      </c>
      <c r="AH21" s="8" t="str">
        <f>Calculations!E423</f>
        <v>bant</v>
      </c>
      <c r="AI21" s="27"/>
      <c r="AJ21" s="50" t="s">
        <v>560</v>
      </c>
      <c r="AK21" s="51" t="s">
        <v>561</v>
      </c>
      <c r="AL21" s="8" t="str">
        <f>Calculations!E471</f>
        <v>obtu</v>
      </c>
      <c r="AM21" s="22"/>
      <c r="AN21" s="50" t="s">
        <v>560</v>
      </c>
      <c r="AO21" s="51" t="s">
        <v>561</v>
      </c>
      <c r="AP21" s="52" t="s">
        <v>565</v>
      </c>
    </row>
    <row r="22" spans="1:42" s="16" customFormat="1" ht="9.75" customHeight="1">
      <c r="A22" s="8" t="str">
        <f>Calculations!E40</f>
        <v>ungu</v>
      </c>
      <c r="B22" s="22"/>
      <c r="C22" s="50" t="s">
        <v>560</v>
      </c>
      <c r="D22" s="51" t="s">
        <v>561</v>
      </c>
      <c r="E22" s="8" t="str">
        <f>Calculations!E88</f>
        <v>Cera purp</v>
      </c>
      <c r="F22" s="22"/>
      <c r="G22" s="50" t="s">
        <v>560</v>
      </c>
      <c r="H22" s="51" t="s">
        <v>561</v>
      </c>
      <c r="I22" s="7" t="str">
        <f>Calculations!E136</f>
        <v>fasc</v>
      </c>
      <c r="J22" s="22"/>
      <c r="K22" s="50" t="s">
        <v>560</v>
      </c>
      <c r="L22" s="51" t="s">
        <v>561</v>
      </c>
      <c r="M22" s="7" t="str">
        <f>Calculations!E184</f>
        <v>Hylo sple</v>
      </c>
      <c r="N22" s="22"/>
      <c r="O22" s="50" t="s">
        <v>560</v>
      </c>
      <c r="P22" s="51" t="s">
        <v>561</v>
      </c>
      <c r="Q22" s="8" t="str">
        <f>Calculations!E232</f>
        <v>comm</v>
      </c>
      <c r="R22" s="22"/>
      <c r="S22" s="50" t="s">
        <v>560</v>
      </c>
      <c r="T22" s="51" t="s">
        <v>561</v>
      </c>
      <c r="U22" s="52" t="s">
        <v>565</v>
      </c>
      <c r="V22" s="8" t="str">
        <f>Calculations!E280</f>
        <v>lanu</v>
      </c>
      <c r="W22" s="22"/>
      <c r="X22" s="50" t="s">
        <v>560</v>
      </c>
      <c r="Y22" s="51" t="s">
        <v>561</v>
      </c>
      <c r="Z22" s="94" t="str">
        <f>Calculations!E328</f>
        <v>fer</v>
      </c>
      <c r="AA22" s="22"/>
      <c r="AB22" s="50" t="s">
        <v>560</v>
      </c>
      <c r="AC22" s="51" t="s">
        <v>561</v>
      </c>
      <c r="AD22" s="8" t="str">
        <f>Calculations!E376</f>
        <v>Anth jula</v>
      </c>
      <c r="AE22" s="27"/>
      <c r="AF22" s="50" t="s">
        <v>560</v>
      </c>
      <c r="AG22" s="51" t="s">
        <v>561</v>
      </c>
      <c r="AH22" s="8" t="str">
        <f>Calculations!E424</f>
        <v>coll</v>
      </c>
      <c r="AI22" s="27"/>
      <c r="AJ22" s="50" t="s">
        <v>560</v>
      </c>
      <c r="AK22" s="51" t="s">
        <v>561</v>
      </c>
      <c r="AL22" s="8" t="str">
        <f>Calculations!E472</f>
        <v>pinn</v>
      </c>
      <c r="AM22" s="22"/>
      <c r="AN22" s="50" t="s">
        <v>560</v>
      </c>
      <c r="AO22" s="51" t="s">
        <v>561</v>
      </c>
      <c r="AP22" s="52" t="s">
        <v>565</v>
      </c>
    </row>
    <row r="23" spans="1:42" s="16" customFormat="1" ht="9.75" customHeight="1">
      <c r="A23" s="8" t="str">
        <f>Calculations!E41</f>
        <v>Bart pomi</v>
      </c>
      <c r="B23" s="22"/>
      <c r="C23" s="50" t="s">
        <v>560</v>
      </c>
      <c r="D23" s="51" t="s">
        <v>561</v>
      </c>
      <c r="E23" s="8" t="str">
        <f>Calculations!E89</f>
        <v>Cinc font</v>
      </c>
      <c r="F23" s="22"/>
      <c r="G23" s="50" t="s">
        <v>560</v>
      </c>
      <c r="H23" s="51" t="s">
        <v>561</v>
      </c>
      <c r="I23" s="7" t="str">
        <f>Calculations!E137</f>
        <v>obtu</v>
      </c>
      <c r="J23" s="22"/>
      <c r="K23" s="50" t="s">
        <v>560</v>
      </c>
      <c r="L23" s="51" t="s">
        <v>561</v>
      </c>
      <c r="M23" s="7" t="str">
        <f>Calculations!E185</f>
        <v>Hyme recu</v>
      </c>
      <c r="N23" s="22"/>
      <c r="O23" s="50" t="s">
        <v>560</v>
      </c>
      <c r="P23" s="51" t="s">
        <v>561</v>
      </c>
      <c r="Q23" s="8" t="str">
        <f>Calculations!E233</f>
        <v>falc</v>
      </c>
      <c r="R23" s="22"/>
      <c r="S23" s="50" t="s">
        <v>560</v>
      </c>
      <c r="T23" s="51" t="s">
        <v>561</v>
      </c>
      <c r="U23" s="52" t="s">
        <v>565</v>
      </c>
      <c r="V23" s="8" t="str">
        <f>Calculations!E281</f>
        <v>sude</v>
      </c>
      <c r="W23" s="22"/>
      <c r="X23" s="50" t="s">
        <v>560</v>
      </c>
      <c r="Y23" s="51" t="s">
        <v>561</v>
      </c>
      <c r="Z23" s="94" t="str">
        <f>Calculations!E329</f>
        <v>sub</v>
      </c>
      <c r="AA23" s="22"/>
      <c r="AB23" s="50" t="s">
        <v>560</v>
      </c>
      <c r="AC23" s="51" t="s">
        <v>561</v>
      </c>
      <c r="AD23" s="8" t="str">
        <f>Calculations!E377</f>
        <v>Anth punc</v>
      </c>
      <c r="AE23" s="27"/>
      <c r="AF23" s="50" t="s">
        <v>560</v>
      </c>
      <c r="AG23" s="51" t="s">
        <v>561</v>
      </c>
      <c r="AH23" s="8" t="str">
        <f>Calculations!E425</f>
        <v>turb</v>
      </c>
      <c r="AI23" s="27"/>
      <c r="AJ23" s="50" t="s">
        <v>560</v>
      </c>
      <c r="AK23" s="51" t="s">
        <v>561</v>
      </c>
      <c r="AL23" s="8" t="str">
        <f>Calculations!E473</f>
        <v>plat</v>
      </c>
      <c r="AM23" s="22"/>
      <c r="AN23" s="50" t="s">
        <v>560</v>
      </c>
      <c r="AO23" s="51" t="s">
        <v>561</v>
      </c>
      <c r="AP23" s="52" t="s">
        <v>565</v>
      </c>
    </row>
    <row r="24" spans="1:42" s="16" customFormat="1" ht="9.75" customHeight="1">
      <c r="A24" s="8" t="str">
        <f>Calculations!E42</f>
        <v>Blin acut</v>
      </c>
      <c r="B24" s="22"/>
      <c r="C24" s="50" t="s">
        <v>560</v>
      </c>
      <c r="D24" s="51" t="s">
        <v>561</v>
      </c>
      <c r="E24" s="8" t="str">
        <f>Calculations!E90</f>
        <v>Cirr cras</v>
      </c>
      <c r="F24" s="22"/>
      <c r="G24" s="50" t="s">
        <v>560</v>
      </c>
      <c r="H24" s="51" t="s">
        <v>561</v>
      </c>
      <c r="I24" s="7" t="str">
        <f>Calculations!E138</f>
        <v>Ephe minu</v>
      </c>
      <c r="J24" s="22"/>
      <c r="K24" s="50" t="s">
        <v>560</v>
      </c>
      <c r="L24" s="51" t="s">
        <v>561</v>
      </c>
      <c r="M24" s="94" t="str">
        <f>Calculations!E186</f>
        <v>rec</v>
      </c>
      <c r="N24" s="22"/>
      <c r="O24" s="50" t="s">
        <v>560</v>
      </c>
      <c r="P24" s="51" t="s">
        <v>561</v>
      </c>
      <c r="Q24" s="8" t="str">
        <f>Calculations!E234</f>
        <v>Phas cusp</v>
      </c>
      <c r="R24" s="22"/>
      <c r="S24" s="50" t="s">
        <v>560</v>
      </c>
      <c r="T24" s="51" t="s">
        <v>561</v>
      </c>
      <c r="U24" s="52" t="s">
        <v>565</v>
      </c>
      <c r="V24" s="8" t="str">
        <f>Calculations!E282</f>
        <v>Rhab cren</v>
      </c>
      <c r="W24" s="22"/>
      <c r="X24" s="50" t="s">
        <v>560</v>
      </c>
      <c r="Y24" s="51" t="s">
        <v>561</v>
      </c>
      <c r="Z24" s="8" t="str">
        <f>Calculations!E330</f>
        <v>tene</v>
      </c>
      <c r="AA24" s="22"/>
      <c r="AB24" s="50" t="s">
        <v>560</v>
      </c>
      <c r="AC24" s="51" t="s">
        <v>561</v>
      </c>
      <c r="AD24" s="8" t="str">
        <f>Calculations!E378</f>
        <v>Apha micr</v>
      </c>
      <c r="AE24" s="27"/>
      <c r="AF24" s="50" t="s">
        <v>560</v>
      </c>
      <c r="AG24" s="51" t="s">
        <v>561</v>
      </c>
      <c r="AH24" s="8" t="str">
        <f>Calculations!E426</f>
        <v>Leje cavi</v>
      </c>
      <c r="AI24" s="27"/>
      <c r="AJ24" s="50" t="s">
        <v>560</v>
      </c>
      <c r="AK24" s="51" t="s">
        <v>561</v>
      </c>
      <c r="AL24" s="8" t="str">
        <f>Calculations!E474</f>
        <v>Prei quad</v>
      </c>
      <c r="AM24" s="22"/>
      <c r="AN24" s="50" t="s">
        <v>560</v>
      </c>
      <c r="AO24" s="51" t="s">
        <v>561</v>
      </c>
      <c r="AP24" s="52" t="s">
        <v>565</v>
      </c>
    </row>
    <row r="25" spans="1:42" s="16" customFormat="1" ht="9.75" customHeight="1">
      <c r="A25" s="8" t="str">
        <f>Calculations!E43</f>
        <v>Brac albi</v>
      </c>
      <c r="B25" s="22"/>
      <c r="C25" s="50" t="s">
        <v>560</v>
      </c>
      <c r="D25" s="51" t="s">
        <v>561</v>
      </c>
      <c r="E25" s="8" t="str">
        <f>Calculations!E91</f>
        <v>pili</v>
      </c>
      <c r="F25" s="22"/>
      <c r="G25" s="50" t="s">
        <v>560</v>
      </c>
      <c r="H25" s="51" t="s">
        <v>561</v>
      </c>
      <c r="I25" s="7" t="str">
        <f>Calculations!E139</f>
        <v>*serr</v>
      </c>
      <c r="J25" s="22"/>
      <c r="K25" s="50" t="s">
        <v>560</v>
      </c>
      <c r="L25" s="51" t="s">
        <v>561</v>
      </c>
      <c r="M25" s="7" t="str">
        <f>Calculations!E187</f>
        <v>Hyoc armo</v>
      </c>
      <c r="N25" s="22"/>
      <c r="O25" s="50" t="s">
        <v>560</v>
      </c>
      <c r="P25" s="51" t="s">
        <v>561</v>
      </c>
      <c r="Q25" s="8" t="str">
        <f>Calculations!E235</f>
        <v>Phil calc</v>
      </c>
      <c r="R25" s="22"/>
      <c r="S25" s="50" t="s">
        <v>560</v>
      </c>
      <c r="T25" s="51" t="s">
        <v>561</v>
      </c>
      <c r="U25" s="52" t="s">
        <v>565</v>
      </c>
      <c r="V25" s="8" t="str">
        <f>Calculations!E283</f>
        <v>Rhiz punc</v>
      </c>
      <c r="W25" s="22"/>
      <c r="X25" s="50" t="s">
        <v>560</v>
      </c>
      <c r="Y25" s="51" t="s">
        <v>561</v>
      </c>
      <c r="Z25" s="8" t="str">
        <f>Calculations!E331</f>
        <v>Spla ampu</v>
      </c>
      <c r="AA25" s="22"/>
      <c r="AB25" s="50" t="s">
        <v>560</v>
      </c>
      <c r="AC25" s="51" t="s">
        <v>561</v>
      </c>
      <c r="AD25" s="8" t="str">
        <f>Calculations!E379</f>
        <v>Barb floe</v>
      </c>
      <c r="AE25" s="27"/>
      <c r="AF25" s="50" t="s">
        <v>560</v>
      </c>
      <c r="AG25" s="51" t="s">
        <v>561</v>
      </c>
      <c r="AH25" s="8" t="str">
        <f>Calculations!E427</f>
        <v>lama</v>
      </c>
      <c r="AI25" s="27"/>
      <c r="AJ25" s="50" t="s">
        <v>560</v>
      </c>
      <c r="AK25" s="51" t="s">
        <v>561</v>
      </c>
      <c r="AL25" s="8" t="str">
        <f>Calculations!E475</f>
        <v>Ptil cili</v>
      </c>
      <c r="AM25" s="22"/>
      <c r="AN25" s="50" t="s">
        <v>560</v>
      </c>
      <c r="AO25" s="51" t="s">
        <v>561</v>
      </c>
      <c r="AP25" s="52" t="s">
        <v>565</v>
      </c>
    </row>
    <row r="26" spans="1:42" s="16" customFormat="1" ht="9.75" customHeight="1">
      <c r="A26" s="8" t="str">
        <f>Calculations!E44</f>
        <v>glar</v>
      </c>
      <c r="B26" s="22"/>
      <c r="C26" s="50" t="s">
        <v>560</v>
      </c>
      <c r="D26" s="51" t="s">
        <v>561</v>
      </c>
      <c r="E26" s="8" t="str">
        <f>Calculations!E92</f>
        <v>Clim dend</v>
      </c>
      <c r="F26" s="22"/>
      <c r="G26" s="50" t="s">
        <v>560</v>
      </c>
      <c r="H26" s="51" t="s">
        <v>561</v>
      </c>
      <c r="I26" s="7" t="str">
        <f>Calculations!E140</f>
        <v>serr</v>
      </c>
      <c r="J26" s="22"/>
      <c r="K26" s="50" t="s">
        <v>560</v>
      </c>
      <c r="L26" s="51" t="s">
        <v>561</v>
      </c>
      <c r="M26" s="7" t="str">
        <f>Calculations!E188</f>
        <v>Hypn ando</v>
      </c>
      <c r="N26" s="22"/>
      <c r="O26" s="50" t="s">
        <v>560</v>
      </c>
      <c r="P26" s="51" t="s">
        <v>561</v>
      </c>
      <c r="Q26" s="8" t="str">
        <f>Calculations!E236</f>
        <v>font</v>
      </c>
      <c r="R26" s="22"/>
      <c r="S26" s="50" t="s">
        <v>560</v>
      </c>
      <c r="T26" s="51" t="s">
        <v>561</v>
      </c>
      <c r="U26" s="52" t="s">
        <v>565</v>
      </c>
      <c r="V26" s="8" t="str">
        <f>Calculations!E284</f>
        <v>Rhyn tenel</v>
      </c>
      <c r="W26" s="22"/>
      <c r="X26" s="50" t="s">
        <v>560</v>
      </c>
      <c r="Y26" s="51" t="s">
        <v>561</v>
      </c>
      <c r="Z26" s="8" t="str">
        <f>Calculations!E332</f>
        <v>spha</v>
      </c>
      <c r="AA26" s="22"/>
      <c r="AB26" s="50" t="s">
        <v>560</v>
      </c>
      <c r="AC26" s="51" t="s">
        <v>561</v>
      </c>
      <c r="AD26" s="8" t="str">
        <f>Calculations!E380</f>
        <v>Bazz tric</v>
      </c>
      <c r="AE26" s="27"/>
      <c r="AF26" s="50" t="s">
        <v>560</v>
      </c>
      <c r="AG26" s="51" t="s">
        <v>561</v>
      </c>
      <c r="AH26" s="8" t="str">
        <f>Calculations!E428</f>
        <v>pate</v>
      </c>
      <c r="AI26" s="27"/>
      <c r="AJ26" s="50" t="s">
        <v>560</v>
      </c>
      <c r="AK26" s="51" t="s">
        <v>561</v>
      </c>
      <c r="AL26" s="8" t="str">
        <f>Calculations!E476</f>
        <v>Radu aqui</v>
      </c>
      <c r="AM26" s="22"/>
      <c r="AN26" s="50" t="s">
        <v>560</v>
      </c>
      <c r="AO26" s="51" t="s">
        <v>561</v>
      </c>
      <c r="AP26" s="52" t="s">
        <v>565</v>
      </c>
    </row>
    <row r="27" spans="1:42" s="16" customFormat="1" ht="9.75" customHeight="1">
      <c r="A27" s="8" t="str">
        <f>Calculations!E45</f>
        <v>mild</v>
      </c>
      <c r="B27" s="22"/>
      <c r="C27" s="50" t="s">
        <v>560</v>
      </c>
      <c r="D27" s="51" t="s">
        <v>561</v>
      </c>
      <c r="E27" s="8" t="str">
        <f>Calculations!E93</f>
        <v>Crat fili</v>
      </c>
      <c r="F27" s="22"/>
      <c r="G27" s="50" t="s">
        <v>560</v>
      </c>
      <c r="H27" s="51" t="s">
        <v>561</v>
      </c>
      <c r="I27" s="7" t="str">
        <f>Calculations!E141</f>
        <v>Epip toze</v>
      </c>
      <c r="J27" s="22"/>
      <c r="K27" s="50" t="s">
        <v>560</v>
      </c>
      <c r="L27" s="51" t="s">
        <v>561</v>
      </c>
      <c r="M27" s="7" t="str">
        <f>Calculations!E189</f>
        <v>cupr</v>
      </c>
      <c r="N27" s="22"/>
      <c r="O27" s="50" t="s">
        <v>560</v>
      </c>
      <c r="P27" s="51" t="s">
        <v>561</v>
      </c>
      <c r="Q27" s="8" t="str">
        <f>Calculations!E237</f>
        <v>Phys pyri</v>
      </c>
      <c r="R27" s="22"/>
      <c r="S27" s="50" t="s">
        <v>560</v>
      </c>
      <c r="T27" s="51" t="s">
        <v>561</v>
      </c>
      <c r="U27" s="52" t="s">
        <v>565</v>
      </c>
      <c r="V27" s="8" t="str">
        <f>Calculations!E285</f>
        <v>teneri</v>
      </c>
      <c r="W27" s="22"/>
      <c r="X27" s="50" t="s">
        <v>560</v>
      </c>
      <c r="Y27" s="51" t="s">
        <v>561</v>
      </c>
      <c r="Z27" s="8" t="str">
        <f>Calculations!E333</f>
        <v>Stra stra</v>
      </c>
      <c r="AA27" s="22"/>
      <c r="AB27" s="50" t="s">
        <v>560</v>
      </c>
      <c r="AC27" s="51" t="s">
        <v>561</v>
      </c>
      <c r="AD27" s="8" t="str">
        <f>Calculations!E381</f>
        <v>tril</v>
      </c>
      <c r="AE27" s="27"/>
      <c r="AF27" s="50" t="s">
        <v>560</v>
      </c>
      <c r="AG27" s="51" t="s">
        <v>561</v>
      </c>
      <c r="AH27" s="8" t="str">
        <f>Calculations!E429</f>
        <v>Lepi cupr</v>
      </c>
      <c r="AI27" s="27"/>
      <c r="AJ27" s="50" t="s">
        <v>560</v>
      </c>
      <c r="AK27" s="51" t="s">
        <v>561</v>
      </c>
      <c r="AL27" s="8" t="str">
        <f>Calculations!E477</f>
        <v>comp</v>
      </c>
      <c r="AM27" s="22"/>
      <c r="AN27" s="50" t="s">
        <v>560</v>
      </c>
      <c r="AO27" s="51" t="s">
        <v>561</v>
      </c>
      <c r="AP27" s="52" t="s">
        <v>565</v>
      </c>
    </row>
    <row r="28" spans="1:42" s="16" customFormat="1" ht="9.75" customHeight="1">
      <c r="A28" s="8" t="str">
        <f>Calculations!E46</f>
        <v>rivu</v>
      </c>
      <c r="B28" s="22"/>
      <c r="C28" s="50" t="s">
        <v>560</v>
      </c>
      <c r="D28" s="51" t="s">
        <v>561</v>
      </c>
      <c r="E28" s="8" t="str">
        <f>Calculations!E94</f>
        <v>Cryp hete</v>
      </c>
      <c r="F28" s="22"/>
      <c r="G28" s="50" t="s">
        <v>560</v>
      </c>
      <c r="H28" s="51" t="s">
        <v>561</v>
      </c>
      <c r="I28" s="7" t="str">
        <f>Calculations!E142</f>
        <v>Eucl vert</v>
      </c>
      <c r="J28" s="22"/>
      <c r="K28" s="50" t="s">
        <v>560</v>
      </c>
      <c r="L28" s="51" t="s">
        <v>561</v>
      </c>
      <c r="M28" s="94" t="str">
        <f>Calculations!E190</f>
        <v>cup</v>
      </c>
      <c r="N28" s="22"/>
      <c r="O28" s="50" t="s">
        <v>560</v>
      </c>
      <c r="P28" s="51" t="s">
        <v>561</v>
      </c>
      <c r="Q28" s="8" t="str">
        <f>Calculations!E238</f>
        <v>Plagmni affi</v>
      </c>
      <c r="R28" s="22"/>
      <c r="S28" s="50" t="s">
        <v>560</v>
      </c>
      <c r="T28" s="51" t="s">
        <v>561</v>
      </c>
      <c r="U28" s="52" t="s">
        <v>565</v>
      </c>
      <c r="V28" s="8" t="str">
        <f>Calculations!E286</f>
        <v>Rhyn conf</v>
      </c>
      <c r="W28" s="22"/>
      <c r="X28" s="50" t="s">
        <v>560</v>
      </c>
      <c r="Y28" s="51" t="s">
        <v>561</v>
      </c>
      <c r="Z28" s="8" t="str">
        <f>Calculations!E334</f>
        <v>Synt laev</v>
      </c>
      <c r="AA28" s="22"/>
      <c r="AB28" s="50" t="s">
        <v>560</v>
      </c>
      <c r="AC28" s="51" t="s">
        <v>561</v>
      </c>
      <c r="AD28" s="8" t="str">
        <f>Calculations!E382</f>
        <v>Blas pusi</v>
      </c>
      <c r="AE28" s="27"/>
      <c r="AF28" s="50" t="s">
        <v>560</v>
      </c>
      <c r="AG28" s="51" t="s">
        <v>561</v>
      </c>
      <c r="AH28" s="8" t="str">
        <f>Calculations!E430</f>
        <v>rept</v>
      </c>
      <c r="AI28" s="27"/>
      <c r="AJ28" s="50" t="s">
        <v>560</v>
      </c>
      <c r="AK28" s="51" t="s">
        <v>561</v>
      </c>
      <c r="AL28" s="8" t="str">
        <f>Calculations!E478</f>
        <v>Rebo hemi</v>
      </c>
      <c r="AM28" s="22"/>
      <c r="AN28" s="50" t="s">
        <v>560</v>
      </c>
      <c r="AO28" s="51" t="s">
        <v>561</v>
      </c>
      <c r="AP28" s="52" t="s">
        <v>565</v>
      </c>
    </row>
    <row r="29" spans="1:42" s="16" customFormat="1" ht="9.75" customHeight="1">
      <c r="A29" s="8" t="str">
        <f>Calculations!E47</f>
        <v>ruta</v>
      </c>
      <c r="B29" s="22"/>
      <c r="C29" s="50" t="s">
        <v>560</v>
      </c>
      <c r="D29" s="51" t="s">
        <v>561</v>
      </c>
      <c r="E29" s="8" t="str">
        <f>Calculations!E95</f>
        <v>Cten moll</v>
      </c>
      <c r="F29" s="22"/>
      <c r="G29" s="50" t="s">
        <v>560</v>
      </c>
      <c r="H29" s="51" t="s">
        <v>561</v>
      </c>
      <c r="I29" s="7" t="str">
        <f>Calculations!E143</f>
        <v>Eurh stri</v>
      </c>
      <c r="J29" s="22"/>
      <c r="K29" s="50" t="s">
        <v>560</v>
      </c>
      <c r="L29" s="51" t="s">
        <v>561</v>
      </c>
      <c r="M29" s="94" t="str">
        <f>Calculations!E191</f>
        <v>lac</v>
      </c>
      <c r="N29" s="22"/>
      <c r="O29" s="50" t="s">
        <v>560</v>
      </c>
      <c r="P29" s="51" t="s">
        <v>561</v>
      </c>
      <c r="Q29" s="8" t="str">
        <f>Calculations!E239</f>
        <v>cusp</v>
      </c>
      <c r="R29" s="22"/>
      <c r="S29" s="50" t="s">
        <v>560</v>
      </c>
      <c r="T29" s="51" t="s">
        <v>561</v>
      </c>
      <c r="U29" s="52" t="s">
        <v>565</v>
      </c>
      <c r="V29" s="8" t="str">
        <f>Calculations!E287</f>
        <v>mura</v>
      </c>
      <c r="W29" s="22"/>
      <c r="X29" s="50" t="s">
        <v>560</v>
      </c>
      <c r="Y29" s="51" t="s">
        <v>561</v>
      </c>
      <c r="Z29" s="8" t="str">
        <f>Calculations!E335</f>
        <v>lati</v>
      </c>
      <c r="AA29" s="22"/>
      <c r="AB29" s="50" t="s">
        <v>560</v>
      </c>
      <c r="AC29" s="51" t="s">
        <v>561</v>
      </c>
      <c r="AD29" s="8" t="str">
        <f>Calculations!E383</f>
        <v>Blep tric</v>
      </c>
      <c r="AE29" s="27"/>
      <c r="AF29" s="50" t="s">
        <v>560</v>
      </c>
      <c r="AG29" s="51" t="s">
        <v>561</v>
      </c>
      <c r="AH29" s="8" t="str">
        <f>Calculations!E431</f>
        <v>Loph bide</v>
      </c>
      <c r="AI29" s="27"/>
      <c r="AJ29" s="50" t="s">
        <v>560</v>
      </c>
      <c r="AK29" s="51" t="s">
        <v>561</v>
      </c>
      <c r="AL29" s="8" t="str">
        <f>Calculations!E479</f>
        <v>Ricc cham</v>
      </c>
      <c r="AM29" s="22"/>
      <c r="AN29" s="50" t="s">
        <v>560</v>
      </c>
      <c r="AO29" s="51" t="s">
        <v>561</v>
      </c>
      <c r="AP29" s="52" t="s">
        <v>565</v>
      </c>
    </row>
    <row r="30" spans="1:42" s="16" customFormat="1" ht="9.75" customHeight="1">
      <c r="A30" s="8" t="str">
        <f>Calculations!E48</f>
        <v>Breu chry</v>
      </c>
      <c r="B30" s="22"/>
      <c r="C30" s="50" t="s">
        <v>560</v>
      </c>
      <c r="D30" s="51" t="s">
        <v>561</v>
      </c>
      <c r="E30" s="94" t="str">
        <f>Calculations!E96</f>
        <v>mol</v>
      </c>
      <c r="F30" s="22"/>
      <c r="G30" s="50" t="s">
        <v>560</v>
      </c>
      <c r="H30" s="51" t="s">
        <v>561</v>
      </c>
      <c r="I30" s="7" t="str">
        <f>Calculations!E144</f>
        <v>Fiss adia</v>
      </c>
      <c r="J30" s="22"/>
      <c r="K30" s="50" t="s">
        <v>560</v>
      </c>
      <c r="L30" s="51" t="s">
        <v>561</v>
      </c>
      <c r="M30" s="94" t="str">
        <f>Calculations!E192</f>
        <v>res</v>
      </c>
      <c r="N30" s="22"/>
      <c r="O30" s="50" t="s">
        <v>560</v>
      </c>
      <c r="P30" s="51" t="s">
        <v>561</v>
      </c>
      <c r="Q30" s="8" t="str">
        <f>Calculations!E240</f>
        <v>elat</v>
      </c>
      <c r="R30" s="22"/>
      <c r="S30" s="50" t="s">
        <v>560</v>
      </c>
      <c r="T30" s="51" t="s">
        <v>561</v>
      </c>
      <c r="U30" s="52" t="s">
        <v>565</v>
      </c>
      <c r="V30" s="8" t="str">
        <f>Calculations!E288</f>
        <v>Rhyt lore</v>
      </c>
      <c r="W30" s="22"/>
      <c r="X30" s="50" t="s">
        <v>560</v>
      </c>
      <c r="Y30" s="51" t="s">
        <v>561</v>
      </c>
      <c r="Z30" s="8" t="str">
        <f>Calculations!E336</f>
        <v>mont</v>
      </c>
      <c r="AA30" s="22"/>
      <c r="AB30" s="50" t="s">
        <v>560</v>
      </c>
      <c r="AC30" s="51" t="s">
        <v>561</v>
      </c>
      <c r="AD30" s="8" t="str">
        <f>Calculations!E384</f>
        <v>Caly argu</v>
      </c>
      <c r="AE30" s="27"/>
      <c r="AF30" s="50" t="s">
        <v>560</v>
      </c>
      <c r="AG30" s="51" t="s">
        <v>561</v>
      </c>
      <c r="AH30" s="8" t="str">
        <f>Calculations!E432</f>
        <v>frag</v>
      </c>
      <c r="AI30" s="27"/>
      <c r="AJ30" s="50" t="s">
        <v>560</v>
      </c>
      <c r="AK30" s="51" t="s">
        <v>561</v>
      </c>
      <c r="AL30" s="8" t="str">
        <f>Calculations!E480</f>
        <v>lati</v>
      </c>
      <c r="AM30" s="22"/>
      <c r="AN30" s="50" t="s">
        <v>560</v>
      </c>
      <c r="AO30" s="51" t="s">
        <v>561</v>
      </c>
      <c r="AP30" s="52" t="s">
        <v>565</v>
      </c>
    </row>
    <row r="31" spans="1:42" s="16" customFormat="1" ht="9.75" customHeight="1">
      <c r="A31" s="8" t="str">
        <f>Calculations!E49</f>
        <v>Bryo ferr</v>
      </c>
      <c r="B31" s="22"/>
      <c r="C31" s="50" t="s">
        <v>560</v>
      </c>
      <c r="D31" s="51" t="s">
        <v>561</v>
      </c>
      <c r="E31" s="8" t="str">
        <f>Calculations!E97</f>
        <v>Dalt spla</v>
      </c>
      <c r="F31" s="22"/>
      <c r="G31" s="50" t="s">
        <v>560</v>
      </c>
      <c r="H31" s="51" t="s">
        <v>561</v>
      </c>
      <c r="I31" s="7" t="str">
        <f>Calculations!E145</f>
        <v>bryo</v>
      </c>
      <c r="J31" s="22"/>
      <c r="K31" s="50" t="s">
        <v>560</v>
      </c>
      <c r="L31" s="51" t="s">
        <v>561</v>
      </c>
      <c r="M31" s="7" t="str">
        <f>Calculations!E193</f>
        <v>jutl</v>
      </c>
      <c r="N31" s="22"/>
      <c r="O31" s="50" t="s">
        <v>560</v>
      </c>
      <c r="P31" s="51" t="s">
        <v>561</v>
      </c>
      <c r="Q31" s="8" t="str">
        <f>Calculations!E241</f>
        <v>elli</v>
      </c>
      <c r="R31" s="22"/>
      <c r="S31" s="50" t="s">
        <v>560</v>
      </c>
      <c r="T31" s="51" t="s">
        <v>561</v>
      </c>
      <c r="U31" s="52" t="s">
        <v>565</v>
      </c>
      <c r="V31" s="8" t="str">
        <f>Calculations!E289</f>
        <v>squa</v>
      </c>
      <c r="W31" s="22"/>
      <c r="X31" s="50" t="s">
        <v>560</v>
      </c>
      <c r="Y31" s="51" t="s">
        <v>561</v>
      </c>
      <c r="Z31" s="8" t="str">
        <f>Calculations!E337</f>
        <v>papi</v>
      </c>
      <c r="AA31" s="22"/>
      <c r="AB31" s="50" t="s">
        <v>560</v>
      </c>
      <c r="AC31" s="51" t="s">
        <v>561</v>
      </c>
      <c r="AD31" s="8" t="str">
        <f>Calculations!E385</f>
        <v>fiss</v>
      </c>
      <c r="AE31" s="27"/>
      <c r="AF31" s="50" t="s">
        <v>560</v>
      </c>
      <c r="AG31" s="51" t="s">
        <v>561</v>
      </c>
      <c r="AH31" s="8" t="str">
        <f>Calculations!E433</f>
        <v>hete</v>
      </c>
      <c r="AI31" s="27"/>
      <c r="AJ31" s="50" t="s">
        <v>560</v>
      </c>
      <c r="AK31" s="51" t="s">
        <v>561</v>
      </c>
      <c r="AL31" s="8" t="str">
        <f>Calculations!E481</f>
        <v>mult</v>
      </c>
      <c r="AM31" s="22"/>
      <c r="AN31" s="50" t="s">
        <v>560</v>
      </c>
      <c r="AO31" s="51" t="s">
        <v>561</v>
      </c>
      <c r="AP31" s="52" t="s">
        <v>565</v>
      </c>
    </row>
    <row r="32" spans="1:42" s="16" customFormat="1" ht="9.75" customHeight="1">
      <c r="A32" s="8" t="str">
        <f>Calculations!E50</f>
        <v>recu</v>
      </c>
      <c r="B32" s="22"/>
      <c r="C32" s="50" t="s">
        <v>560</v>
      </c>
      <c r="D32" s="51" t="s">
        <v>561</v>
      </c>
      <c r="E32" s="8" t="str">
        <f>Calculations!E98</f>
        <v>Dich flav</v>
      </c>
      <c r="F32" s="22"/>
      <c r="G32" s="50" t="s">
        <v>560</v>
      </c>
      <c r="H32" s="51" t="s">
        <v>561</v>
      </c>
      <c r="I32" s="94" t="str">
        <f>Calculations!E146</f>
        <v>bry</v>
      </c>
      <c r="J32" s="22"/>
      <c r="K32" s="50" t="s">
        <v>560</v>
      </c>
      <c r="L32" s="51" t="s">
        <v>561</v>
      </c>
      <c r="M32" s="7" t="str">
        <f>Calculations!E194</f>
        <v>Isot alop</v>
      </c>
      <c r="N32" s="22"/>
      <c r="O32" s="50" t="s">
        <v>560</v>
      </c>
      <c r="P32" s="51" t="s">
        <v>561</v>
      </c>
      <c r="Q32" s="8" t="str">
        <f>Calculations!E242</f>
        <v>rost</v>
      </c>
      <c r="R32" s="22"/>
      <c r="S32" s="50" t="s">
        <v>560</v>
      </c>
      <c r="T32" s="51" t="s">
        <v>561</v>
      </c>
      <c r="U32" s="52" t="s">
        <v>565</v>
      </c>
      <c r="V32" s="8" t="str">
        <f>Calculations!E290</f>
        <v>triq</v>
      </c>
      <c r="W32" s="22"/>
      <c r="X32" s="50" t="s">
        <v>560</v>
      </c>
      <c r="Y32" s="51" t="s">
        <v>561</v>
      </c>
      <c r="Z32" s="8" t="str">
        <f>Calculations!E338</f>
        <v>     ruralif</v>
      </c>
      <c r="AA32" s="22"/>
      <c r="AB32" s="50" t="s">
        <v>560</v>
      </c>
      <c r="AC32" s="51" t="s">
        <v>561</v>
      </c>
      <c r="AD32" s="8" t="str">
        <f>Calculations!E386</f>
        <v>muel</v>
      </c>
      <c r="AE32" s="27"/>
      <c r="AF32" s="50" t="s">
        <v>560</v>
      </c>
      <c r="AG32" s="51" t="s">
        <v>561</v>
      </c>
      <c r="AH32" s="8" t="str">
        <f>Calculations!E434</f>
        <v>Loph exci</v>
      </c>
      <c r="AI32" s="27"/>
      <c r="AJ32" s="50" t="s">
        <v>560</v>
      </c>
      <c r="AK32" s="51" t="s">
        <v>561</v>
      </c>
      <c r="AL32" s="8" t="str">
        <f>Calculations!E482</f>
        <v>palm</v>
      </c>
      <c r="AM32" s="22"/>
      <c r="AN32" s="50" t="s">
        <v>560</v>
      </c>
      <c r="AO32" s="51" t="s">
        <v>561</v>
      </c>
      <c r="AP32" s="52" t="s">
        <v>565</v>
      </c>
    </row>
    <row r="33" spans="1:42" s="16" customFormat="1" ht="9.75" customHeight="1">
      <c r="A33" s="8" t="str">
        <f>Calculations!E51</f>
        <v>Bryu algo</v>
      </c>
      <c r="B33" s="22"/>
      <c r="C33" s="50" t="s">
        <v>560</v>
      </c>
      <c r="D33" s="51" t="s">
        <v>561</v>
      </c>
      <c r="E33" s="8" t="str">
        <f>Calculations!E99</f>
        <v>palu</v>
      </c>
      <c r="F33" s="22"/>
      <c r="G33" s="50" t="s">
        <v>560</v>
      </c>
      <c r="H33" s="51" t="s">
        <v>561</v>
      </c>
      <c r="I33" s="94" t="str">
        <f>Calculations!E147</f>
        <v>cae</v>
      </c>
      <c r="J33" s="22"/>
      <c r="K33" s="50" t="s">
        <v>560</v>
      </c>
      <c r="L33" s="51" t="s">
        <v>561</v>
      </c>
      <c r="M33" s="7" t="str">
        <f>Calculations!E195</f>
        <v>myos</v>
      </c>
      <c r="N33" s="22"/>
      <c r="O33" s="50" t="s">
        <v>560</v>
      </c>
      <c r="P33" s="51" t="s">
        <v>561</v>
      </c>
      <c r="Q33" s="8" t="str">
        <f>Calculations!E243</f>
        <v>undu</v>
      </c>
      <c r="R33" s="22"/>
      <c r="S33" s="50" t="s">
        <v>560</v>
      </c>
      <c r="T33" s="51" t="s">
        <v>561</v>
      </c>
      <c r="U33" s="52" t="s">
        <v>565</v>
      </c>
      <c r="V33" s="8" t="str">
        <f>Calculations!E291</f>
        <v>Sani unci</v>
      </c>
      <c r="W33" s="22"/>
      <c r="X33" s="50" t="s">
        <v>560</v>
      </c>
      <c r="Y33" s="51" t="s">
        <v>561</v>
      </c>
      <c r="Z33" s="8" t="str">
        <f>Calculations!E339</f>
        <v>     ruralis</v>
      </c>
      <c r="AA33" s="22"/>
      <c r="AB33" s="50" t="s">
        <v>560</v>
      </c>
      <c r="AC33" s="51" t="s">
        <v>561</v>
      </c>
      <c r="AD33" s="8" t="str">
        <f>Calculations!E387</f>
        <v>spha</v>
      </c>
      <c r="AE33" s="27"/>
      <c r="AF33" s="50" t="s">
        <v>560</v>
      </c>
      <c r="AG33" s="51" t="s">
        <v>561</v>
      </c>
      <c r="AH33" s="8" t="str">
        <f>Calculations!E435</f>
        <v>inci</v>
      </c>
      <c r="AI33" s="27"/>
      <c r="AJ33" s="50" t="s">
        <v>560</v>
      </c>
      <c r="AK33" s="51" t="s">
        <v>561</v>
      </c>
      <c r="AL33" s="8" t="str">
        <f>Calculations!E483</f>
        <v>Ricc glau</v>
      </c>
      <c r="AM33" s="22"/>
      <c r="AN33" s="50" t="s">
        <v>560</v>
      </c>
      <c r="AO33" s="51" t="s">
        <v>561</v>
      </c>
      <c r="AP33" s="52" t="s">
        <v>565</v>
      </c>
    </row>
    <row r="34" spans="1:42" s="16" customFormat="1" ht="9.75" customHeight="1">
      <c r="A34" s="8" t="str">
        <f>Calculations!E52</f>
        <v>alpi</v>
      </c>
      <c r="B34" s="22"/>
      <c r="C34" s="50" t="s">
        <v>560</v>
      </c>
      <c r="D34" s="51" t="s">
        <v>561</v>
      </c>
      <c r="E34" s="8" t="str">
        <f>Calculations!E100</f>
        <v>*pell</v>
      </c>
      <c r="F34" s="22"/>
      <c r="G34" s="50" t="s">
        <v>560</v>
      </c>
      <c r="H34" s="51" t="s">
        <v>561</v>
      </c>
      <c r="I34" s="7" t="str">
        <f>Calculations!E148</f>
        <v>cras</v>
      </c>
      <c r="J34" s="22"/>
      <c r="K34" s="50" t="s">
        <v>560</v>
      </c>
      <c r="L34" s="51" t="s">
        <v>561</v>
      </c>
      <c r="M34" s="94" t="str">
        <f>Calculations!E196</f>
        <v>bra</v>
      </c>
      <c r="N34" s="22"/>
      <c r="O34" s="50" t="s">
        <v>560</v>
      </c>
      <c r="P34" s="51" t="s">
        <v>561</v>
      </c>
      <c r="Q34" s="8" t="str">
        <f>Calculations!E244</f>
        <v>Plagthec dent</v>
      </c>
      <c r="R34" s="22"/>
      <c r="S34" s="50" t="s">
        <v>560</v>
      </c>
      <c r="T34" s="51" t="s">
        <v>561</v>
      </c>
      <c r="U34" s="52" t="s">
        <v>565</v>
      </c>
      <c r="V34" s="8" t="str">
        <f>Calculations!E292</f>
        <v>Sarm exan</v>
      </c>
      <c r="W34" s="22"/>
      <c r="X34" s="50" t="s">
        <v>560</v>
      </c>
      <c r="Y34" s="51" t="s">
        <v>561</v>
      </c>
      <c r="Z34" s="8" t="str">
        <f>Calculations!E340</f>
        <v>Tetr pell</v>
      </c>
      <c r="AA34" s="22"/>
      <c r="AB34" s="50" t="s">
        <v>560</v>
      </c>
      <c r="AC34" s="51" t="s">
        <v>561</v>
      </c>
      <c r="AD34" s="8" t="str">
        <f>Calculations!E388</f>
        <v>Ceph bicu</v>
      </c>
      <c r="AE34" s="27"/>
      <c r="AF34" s="50" t="s">
        <v>560</v>
      </c>
      <c r="AG34" s="51" t="s">
        <v>561</v>
      </c>
      <c r="AH34" s="8" t="str">
        <f>Calculations!E436</f>
        <v>vent</v>
      </c>
      <c r="AI34" s="27"/>
      <c r="AJ34" s="50" t="s">
        <v>560</v>
      </c>
      <c r="AK34" s="51" t="s">
        <v>561</v>
      </c>
      <c r="AL34" s="8" t="str">
        <f>Calculations!E484</f>
        <v>soro</v>
      </c>
      <c r="AM34" s="22"/>
      <c r="AN34" s="50" t="s">
        <v>560</v>
      </c>
      <c r="AO34" s="51" t="s">
        <v>561</v>
      </c>
      <c r="AP34" s="52" t="s">
        <v>565</v>
      </c>
    </row>
    <row r="35" spans="1:42" s="16" customFormat="1" ht="9.75" customHeight="1">
      <c r="A35" s="8" t="str">
        <f>Calculations!E53</f>
        <v>arch</v>
      </c>
      <c r="B35" s="22"/>
      <c r="C35" s="50" t="s">
        <v>560</v>
      </c>
      <c r="D35" s="51" t="s">
        <v>561</v>
      </c>
      <c r="E35" s="8" t="str">
        <f>Calculations!E101</f>
        <v>pell</v>
      </c>
      <c r="F35" s="22"/>
      <c r="G35" s="50" t="s">
        <v>560</v>
      </c>
      <c r="H35" s="51" t="s">
        <v>561</v>
      </c>
      <c r="I35" s="7" t="str">
        <f>Calculations!E149</f>
        <v>dubi</v>
      </c>
      <c r="J35" s="22"/>
      <c r="K35" s="50" t="s">
        <v>560</v>
      </c>
      <c r="L35" s="51" t="s">
        <v>561</v>
      </c>
      <c r="M35" s="94" t="str">
        <f>Calculations!E197</f>
        <v>myo</v>
      </c>
      <c r="N35" s="22"/>
      <c r="O35" s="50" t="s">
        <v>560</v>
      </c>
      <c r="P35" s="51" t="s">
        <v>561</v>
      </c>
      <c r="Q35" s="94" t="str">
        <f>Calculations!E245</f>
        <v>den</v>
      </c>
      <c r="R35" s="22"/>
      <c r="S35" s="50" t="s">
        <v>560</v>
      </c>
      <c r="T35" s="51" t="s">
        <v>561</v>
      </c>
      <c r="U35" s="52" t="s">
        <v>565</v>
      </c>
      <c r="V35" s="8" t="str">
        <f>Calculations!E293</f>
        <v>sarm</v>
      </c>
      <c r="W35" s="22"/>
      <c r="X35" s="50" t="s">
        <v>560</v>
      </c>
      <c r="Y35" s="51" t="s">
        <v>561</v>
      </c>
      <c r="Z35" s="8" t="str">
        <f>Calculations!E341</f>
        <v>Tetr mnio</v>
      </c>
      <c r="AA35" s="22"/>
      <c r="AB35" s="50" t="s">
        <v>560</v>
      </c>
      <c r="AC35" s="51" t="s">
        <v>561</v>
      </c>
      <c r="AD35" s="8" t="str">
        <f>Calculations!E389</f>
        <v>conn</v>
      </c>
      <c r="AE35" s="27"/>
      <c r="AF35" s="50" t="s">
        <v>560</v>
      </c>
      <c r="AG35" s="51" t="s">
        <v>561</v>
      </c>
      <c r="AH35" s="8" t="str">
        <f>Calculations!E437</f>
        <v>Lunu cruc</v>
      </c>
      <c r="AI35" s="27"/>
      <c r="AJ35" s="50" t="s">
        <v>560</v>
      </c>
      <c r="AK35" s="51" t="s">
        <v>561</v>
      </c>
      <c r="AL35" s="8" t="str">
        <f>Calculations!E485</f>
        <v>subb</v>
      </c>
      <c r="AM35" s="22"/>
      <c r="AN35" s="50" t="s">
        <v>560</v>
      </c>
      <c r="AO35" s="51" t="s">
        <v>561</v>
      </c>
      <c r="AP35" s="52" t="s">
        <v>565</v>
      </c>
    </row>
    <row r="36" spans="1:42" s="16" customFormat="1" ht="9.75" customHeight="1">
      <c r="A36" s="8" t="str">
        <f>Calculations!E54</f>
        <v>arge</v>
      </c>
      <c r="B36" s="22"/>
      <c r="C36" s="50" t="s">
        <v>560</v>
      </c>
      <c r="D36" s="51" t="s">
        <v>561</v>
      </c>
      <c r="E36" s="8" t="str">
        <f>Calculations!E102</f>
        <v>Dicr hete</v>
      </c>
      <c r="F36" s="22"/>
      <c r="G36" s="50" t="s">
        <v>560</v>
      </c>
      <c r="H36" s="51" t="s">
        <v>561</v>
      </c>
      <c r="I36" s="7" t="str">
        <f>Calculations!E150</f>
        <v>grac</v>
      </c>
      <c r="J36" s="22"/>
      <c r="K36" s="50" t="s">
        <v>560</v>
      </c>
      <c r="L36" s="51" t="s">
        <v>561</v>
      </c>
      <c r="M36" s="7" t="str">
        <f>Calculations!E198</f>
        <v>Kind prae</v>
      </c>
      <c r="N36" s="22"/>
      <c r="O36" s="50" t="s">
        <v>560</v>
      </c>
      <c r="P36" s="51" t="s">
        <v>561</v>
      </c>
      <c r="Q36" s="8" t="str">
        <f>Calculations!E246</f>
        <v>nemo</v>
      </c>
      <c r="R36" s="22"/>
      <c r="S36" s="50" t="s">
        <v>560</v>
      </c>
      <c r="T36" s="51" t="s">
        <v>561</v>
      </c>
      <c r="U36" s="52" t="s">
        <v>565</v>
      </c>
      <c r="V36" s="8" t="str">
        <f>Calculations!E294</f>
        <v>Schi *apoc</v>
      </c>
      <c r="W36" s="22"/>
      <c r="X36" s="50" t="s">
        <v>560</v>
      </c>
      <c r="Y36" s="51" t="s">
        <v>561</v>
      </c>
      <c r="Z36" s="8" t="str">
        <f>Calculations!E342</f>
        <v>Tham alop</v>
      </c>
      <c r="AA36" s="22"/>
      <c r="AB36" s="50" t="s">
        <v>560</v>
      </c>
      <c r="AC36" s="51" t="s">
        <v>561</v>
      </c>
      <c r="AD36" s="8" t="str">
        <f>Calculations!E390</f>
        <v>lunu</v>
      </c>
      <c r="AE36" s="27"/>
      <c r="AF36" s="50" t="s">
        <v>560</v>
      </c>
      <c r="AG36" s="51" t="s">
        <v>561</v>
      </c>
      <c r="AH36" s="8" t="str">
        <f>Calculations!E438</f>
        <v>Marc poly</v>
      </c>
      <c r="AI36" s="27"/>
      <c r="AJ36" s="50" t="s">
        <v>560</v>
      </c>
      <c r="AK36" s="51" t="s">
        <v>561</v>
      </c>
      <c r="AL36" s="8" t="str">
        <f>Calculations!E486</f>
        <v>Sacc viti</v>
      </c>
      <c r="AM36" s="22"/>
      <c r="AN36" s="50" t="s">
        <v>560</v>
      </c>
      <c r="AO36" s="51" t="s">
        <v>561</v>
      </c>
      <c r="AP36" s="52" t="s">
        <v>565</v>
      </c>
    </row>
    <row r="37" spans="1:42" s="16" customFormat="1" ht="9.75" customHeight="1">
      <c r="A37" s="8" t="str">
        <f>Calculations!E55</f>
        <v>capi</v>
      </c>
      <c r="B37" s="22"/>
      <c r="C37" s="50" t="s">
        <v>560</v>
      </c>
      <c r="D37" s="51" t="s">
        <v>561</v>
      </c>
      <c r="E37" s="8" t="str">
        <f>Calculations!E103</f>
        <v>rufe</v>
      </c>
      <c r="F37" s="22"/>
      <c r="G37" s="50" t="s">
        <v>560</v>
      </c>
      <c r="H37" s="51" t="s">
        <v>561</v>
      </c>
      <c r="I37" s="7" t="str">
        <f>Calculations!E151</f>
        <v>incu</v>
      </c>
      <c r="J37" s="22"/>
      <c r="K37" s="50" t="s">
        <v>560</v>
      </c>
      <c r="L37" s="51" t="s">
        <v>561</v>
      </c>
      <c r="M37" s="7" t="str">
        <f>Calculations!E199</f>
        <v>Lept pyri</v>
      </c>
      <c r="N37" s="22"/>
      <c r="O37" s="50" t="s">
        <v>560</v>
      </c>
      <c r="P37" s="51" t="s">
        <v>561</v>
      </c>
      <c r="Q37" s="8" t="str">
        <f>Calculations!E247</f>
        <v>succ</v>
      </c>
      <c r="R37" s="22"/>
      <c r="S37" s="50" t="s">
        <v>560</v>
      </c>
      <c r="T37" s="51" t="s">
        <v>561</v>
      </c>
      <c r="U37" s="52" t="s">
        <v>565</v>
      </c>
      <c r="V37" s="8" t="str">
        <f>Calculations!E295</f>
        <v>apoc</v>
      </c>
      <c r="W37" s="22"/>
      <c r="X37" s="50" t="s">
        <v>560</v>
      </c>
      <c r="Y37" s="51" t="s">
        <v>561</v>
      </c>
      <c r="Z37" s="8" t="str">
        <f>Calculations!E343</f>
        <v>Thui assi</v>
      </c>
      <c r="AA37" s="22"/>
      <c r="AB37" s="50" t="s">
        <v>560</v>
      </c>
      <c r="AC37" s="51" t="s">
        <v>561</v>
      </c>
      <c r="AD37" s="8" t="str">
        <f>Calculations!E391</f>
        <v>macr</v>
      </c>
      <c r="AE37" s="27"/>
      <c r="AF37" s="50" t="s">
        <v>560</v>
      </c>
      <c r="AG37" s="51" t="s">
        <v>561</v>
      </c>
      <c r="AH37" s="94" t="str">
        <f>Calculations!E439</f>
        <v>pol</v>
      </c>
      <c r="AI37" s="27"/>
      <c r="AJ37" s="50" t="s">
        <v>560</v>
      </c>
      <c r="AK37" s="51" t="s">
        <v>561</v>
      </c>
      <c r="AL37" s="8" t="str">
        <f>Calculations!E487</f>
        <v>Scap aspe</v>
      </c>
      <c r="AM37" s="22"/>
      <c r="AN37" s="50" t="s">
        <v>560</v>
      </c>
      <c r="AO37" s="51" t="s">
        <v>561</v>
      </c>
      <c r="AP37" s="52" t="s">
        <v>565</v>
      </c>
    </row>
    <row r="38" spans="1:42" s="16" customFormat="1" ht="9.75" customHeight="1">
      <c r="A38" s="8" t="str">
        <f>Calculations!E56</f>
        <v>dich</v>
      </c>
      <c r="B38" s="22"/>
      <c r="C38" s="50" t="s">
        <v>560</v>
      </c>
      <c r="D38" s="51" t="s">
        <v>561</v>
      </c>
      <c r="E38" s="8" t="str">
        <f>Calculations!E104</f>
        <v>schr</v>
      </c>
      <c r="F38" s="22"/>
      <c r="G38" s="50" t="s">
        <v>560</v>
      </c>
      <c r="H38" s="51" t="s">
        <v>561</v>
      </c>
      <c r="I38" s="7" t="str">
        <f>Calculations!E152</f>
        <v>osmu</v>
      </c>
      <c r="J38" s="22"/>
      <c r="K38" s="50" t="s">
        <v>560</v>
      </c>
      <c r="L38" s="51" t="s">
        <v>561</v>
      </c>
      <c r="M38" s="7" t="str">
        <f>Calculations!E200</f>
        <v>Lept ripa</v>
      </c>
      <c r="N38" s="22"/>
      <c r="O38" s="50" t="s">
        <v>560</v>
      </c>
      <c r="P38" s="51" t="s">
        <v>561</v>
      </c>
      <c r="Q38" s="8" t="str">
        <f>Calculations!E248</f>
        <v>undu</v>
      </c>
      <c r="R38" s="22"/>
      <c r="S38" s="50" t="s">
        <v>560</v>
      </c>
      <c r="T38" s="51" t="s">
        <v>561</v>
      </c>
      <c r="U38" s="52" t="s">
        <v>565</v>
      </c>
      <c r="V38" s="8" t="str">
        <f>Calculations!E296</f>
        <v>cras</v>
      </c>
      <c r="W38" s="22"/>
      <c r="X38" s="50" t="s">
        <v>560</v>
      </c>
      <c r="Y38" s="51" t="s">
        <v>561</v>
      </c>
      <c r="Z38" s="8" t="str">
        <f>Calculations!E344</f>
        <v>deli</v>
      </c>
      <c r="AA38" s="22"/>
      <c r="AB38" s="50" t="s">
        <v>560</v>
      </c>
      <c r="AC38" s="51" t="s">
        <v>561</v>
      </c>
      <c r="AD38" s="8" t="str">
        <f>Calculations!E392</f>
        <v>Ceph diva</v>
      </c>
      <c r="AE38" s="27"/>
      <c r="AF38" s="50" t="s">
        <v>560</v>
      </c>
      <c r="AG38" s="51" t="s">
        <v>561</v>
      </c>
      <c r="AH38" s="94" t="str">
        <f>Calculations!E440</f>
        <v>rud</v>
      </c>
      <c r="AI38" s="27"/>
      <c r="AJ38" s="50" t="s">
        <v>560</v>
      </c>
      <c r="AK38" s="51" t="s">
        <v>561</v>
      </c>
      <c r="AL38" s="8" t="str">
        <f>Calculations!E488</f>
        <v>comp</v>
      </c>
      <c r="AM38" s="22"/>
      <c r="AN38" s="50" t="s">
        <v>560</v>
      </c>
      <c r="AO38" s="51" t="s">
        <v>561</v>
      </c>
      <c r="AP38" s="52" t="s">
        <v>565</v>
      </c>
    </row>
    <row r="39" spans="1:42" s="16" customFormat="1" ht="9.75" customHeight="1">
      <c r="A39" s="8" t="str">
        <f>Calculations!E57</f>
        <v>doni</v>
      </c>
      <c r="B39" s="22"/>
      <c r="C39" s="50" t="s">
        <v>560</v>
      </c>
      <c r="D39" s="51" t="s">
        <v>561</v>
      </c>
      <c r="E39" s="8" t="str">
        <f>Calculations!E105</f>
        <v>stap</v>
      </c>
      <c r="F39" s="22"/>
      <c r="G39" s="50" t="s">
        <v>560</v>
      </c>
      <c r="H39" s="51" t="s">
        <v>561</v>
      </c>
      <c r="I39" s="7" t="str">
        <f>Calculations!E153</f>
        <v>*pusi</v>
      </c>
      <c r="J39" s="22"/>
      <c r="K39" s="50" t="s">
        <v>560</v>
      </c>
      <c r="L39" s="51" t="s">
        <v>561</v>
      </c>
      <c r="M39" s="7" t="str">
        <f>Calculations!E201</f>
        <v>Lesk poly</v>
      </c>
      <c r="N39" s="26"/>
      <c r="O39" s="50" t="s">
        <v>560</v>
      </c>
      <c r="P39" s="51" t="s">
        <v>561</v>
      </c>
      <c r="Q39" s="8" t="str">
        <f>Calculations!E249</f>
        <v>Plat ripa</v>
      </c>
      <c r="R39" s="26"/>
      <c r="S39" s="50" t="s">
        <v>560</v>
      </c>
      <c r="T39" s="51" t="s">
        <v>561</v>
      </c>
      <c r="U39" s="52" t="s">
        <v>565</v>
      </c>
      <c r="V39" s="8" t="str">
        <f>Calculations!E297</f>
        <v>eleg</v>
      </c>
      <c r="W39" s="26"/>
      <c r="X39" s="50" t="s">
        <v>560</v>
      </c>
      <c r="Y39" s="51" t="s">
        <v>561</v>
      </c>
      <c r="Z39" s="8" t="str">
        <f>Calculations!E345</f>
        <v>tama</v>
      </c>
      <c r="AA39" s="26"/>
      <c r="AB39" s="50" t="s">
        <v>560</v>
      </c>
      <c r="AC39" s="51" t="s">
        <v>561</v>
      </c>
      <c r="AD39" s="8" t="str">
        <f>Calculations!E393</f>
        <v>hamp</v>
      </c>
      <c r="AE39" s="27"/>
      <c r="AF39" s="50" t="s">
        <v>560</v>
      </c>
      <c r="AG39" s="51" t="s">
        <v>561</v>
      </c>
      <c r="AH39" s="8" t="str">
        <f>Calculations!E441</f>
        <v>Marc mack</v>
      </c>
      <c r="AI39" s="27"/>
      <c r="AJ39" s="50" t="s">
        <v>560</v>
      </c>
      <c r="AK39" s="51" t="s">
        <v>561</v>
      </c>
      <c r="AL39" s="8" t="str">
        <f>Calculations!E489</f>
        <v>grac</v>
      </c>
      <c r="AM39" s="22"/>
      <c r="AN39" s="50" t="s">
        <v>560</v>
      </c>
      <c r="AO39" s="51" t="s">
        <v>561</v>
      </c>
      <c r="AP39" s="52" t="s">
        <v>565</v>
      </c>
    </row>
    <row r="40" spans="1:42" s="16" customFormat="1" ht="9.75" customHeight="1">
      <c r="A40" s="8" t="str">
        <f>Calculations!E58</f>
        <v>     gemmif</v>
      </c>
      <c r="B40" s="22"/>
      <c r="C40" s="50" t="s">
        <v>560</v>
      </c>
      <c r="D40" s="51" t="s">
        <v>561</v>
      </c>
      <c r="E40" s="8" t="str">
        <f>Calculations!E106</f>
        <v>vari</v>
      </c>
      <c r="F40" s="22"/>
      <c r="G40" s="50" t="s">
        <v>560</v>
      </c>
      <c r="H40" s="51" t="s">
        <v>561</v>
      </c>
      <c r="I40" s="7" t="str">
        <f>Calculations!E154</f>
        <v>pusi</v>
      </c>
      <c r="J40" s="22"/>
      <c r="K40" s="50" t="s">
        <v>560</v>
      </c>
      <c r="L40" s="51" t="s">
        <v>561</v>
      </c>
      <c r="M40" s="7" t="str">
        <f>Calculations!E202</f>
        <v>Leuc glau</v>
      </c>
      <c r="N40" s="22"/>
      <c r="O40" s="50" t="s">
        <v>560</v>
      </c>
      <c r="P40" s="51" t="s">
        <v>561</v>
      </c>
      <c r="Q40" s="8" t="str">
        <f>Calculations!E250</f>
        <v>Pleu acum</v>
      </c>
      <c r="R40" s="22"/>
      <c r="S40" s="50" t="s">
        <v>560</v>
      </c>
      <c r="T40" s="51" t="s">
        <v>561</v>
      </c>
      <c r="U40" s="52" t="s">
        <v>565</v>
      </c>
      <c r="V40" s="8" t="str">
        <f>Calculations!E298</f>
        <v>mari</v>
      </c>
      <c r="W40" s="22"/>
      <c r="X40" s="50" t="s">
        <v>560</v>
      </c>
      <c r="Y40" s="51" t="s">
        <v>561</v>
      </c>
      <c r="Z40" s="8" t="str">
        <f>Calculations!E346</f>
        <v>Tort flav</v>
      </c>
      <c r="AA40" s="22"/>
      <c r="AB40" s="50" t="s">
        <v>560</v>
      </c>
      <c r="AC40" s="51" t="s">
        <v>561</v>
      </c>
      <c r="AD40" s="8" t="str">
        <f>Calculations!E394</f>
        <v>Chil pall</v>
      </c>
      <c r="AE40" s="27"/>
      <c r="AF40" s="50" t="s">
        <v>560</v>
      </c>
      <c r="AG40" s="51" t="s">
        <v>561</v>
      </c>
      <c r="AH40" s="8" t="str">
        <f>Calculations!E442</f>
        <v>Mars emar</v>
      </c>
      <c r="AI40" s="27"/>
      <c r="AJ40" s="50" t="s">
        <v>560</v>
      </c>
      <c r="AK40" s="51" t="s">
        <v>561</v>
      </c>
      <c r="AL40" s="8" t="str">
        <f>Calculations!E490</f>
        <v>irri</v>
      </c>
      <c r="AM40" s="22"/>
      <c r="AN40" s="50" t="s">
        <v>560</v>
      </c>
      <c r="AO40" s="51" t="s">
        <v>561</v>
      </c>
      <c r="AP40" s="52" t="s">
        <v>565</v>
      </c>
    </row>
    <row r="41" spans="1:42" s="16" customFormat="1" ht="9.75" customHeight="1">
      <c r="A41" s="8" t="str">
        <f>Calculations!E59</f>
        <v>klin</v>
      </c>
      <c r="B41" s="22"/>
      <c r="C41" s="50" t="s">
        <v>560</v>
      </c>
      <c r="D41" s="51" t="s">
        <v>561</v>
      </c>
      <c r="E41" s="8" t="str">
        <f>Calculations!E107</f>
        <v>Dicr denu</v>
      </c>
      <c r="F41" s="22"/>
      <c r="G41" s="50" t="s">
        <v>560</v>
      </c>
      <c r="H41" s="51" t="s">
        <v>561</v>
      </c>
      <c r="I41" s="7" t="str">
        <f>Calculations!E155</f>
        <v>taxi</v>
      </c>
      <c r="J41" s="22"/>
      <c r="K41" s="50" t="s">
        <v>560</v>
      </c>
      <c r="L41" s="51" t="s">
        <v>561</v>
      </c>
      <c r="M41" s="7" t="str">
        <f>Calculations!E203</f>
        <v>Loes brev</v>
      </c>
      <c r="N41" s="22"/>
      <c r="O41" s="50" t="s">
        <v>560</v>
      </c>
      <c r="P41" s="51" t="s">
        <v>561</v>
      </c>
      <c r="Q41" s="8" t="str">
        <f>Calculations!E251</f>
        <v>subu</v>
      </c>
      <c r="R41" s="22"/>
      <c r="S41" s="50" t="s">
        <v>560</v>
      </c>
      <c r="T41" s="51" t="s">
        <v>561</v>
      </c>
      <c r="U41" s="52" t="s">
        <v>565</v>
      </c>
      <c r="V41" s="8" t="str">
        <f>Calculations!E299</f>
        <v>rivu</v>
      </c>
      <c r="W41" s="22"/>
      <c r="X41" s="50" t="s">
        <v>560</v>
      </c>
      <c r="Y41" s="51" t="s">
        <v>561</v>
      </c>
      <c r="Z41" s="8" t="str">
        <f>Calculations!E347</f>
        <v>niti</v>
      </c>
      <c r="AA41" s="22"/>
      <c r="AB41" s="50" t="s">
        <v>560</v>
      </c>
      <c r="AC41" s="51" t="s">
        <v>561</v>
      </c>
      <c r="AD41" s="8" t="str">
        <f>Calculations!E395</f>
        <v>*poly</v>
      </c>
      <c r="AE41" s="27"/>
      <c r="AF41" s="50" t="s">
        <v>560</v>
      </c>
      <c r="AG41" s="51" t="s">
        <v>561</v>
      </c>
      <c r="AH41" s="94" t="str">
        <f>Calculations!E443</f>
        <v>aqu</v>
      </c>
      <c r="AI41" s="27"/>
      <c r="AJ41" s="50" t="s">
        <v>560</v>
      </c>
      <c r="AK41" s="51" t="s">
        <v>561</v>
      </c>
      <c r="AL41" s="8" t="str">
        <f>Calculations!E491</f>
        <v>nemo</v>
      </c>
      <c r="AM41" s="22"/>
      <c r="AN41" s="50" t="s">
        <v>560</v>
      </c>
      <c r="AO41" s="51" t="s">
        <v>561</v>
      </c>
      <c r="AP41" s="52" t="s">
        <v>565</v>
      </c>
    </row>
    <row r="42" spans="1:42" s="16" customFormat="1" ht="9.75" customHeight="1">
      <c r="A42" s="8" t="str">
        <f>Calculations!E60</f>
        <v>     pallen</v>
      </c>
      <c r="B42" s="22"/>
      <c r="C42" s="50" t="s">
        <v>560</v>
      </c>
      <c r="D42" s="51" t="s">
        <v>561</v>
      </c>
      <c r="E42" s="8" t="str">
        <f>Calculations!E108</f>
        <v>Dicr cirr</v>
      </c>
      <c r="F42" s="22"/>
      <c r="G42" s="50" t="s">
        <v>560</v>
      </c>
      <c r="H42" s="51" t="s">
        <v>561</v>
      </c>
      <c r="I42" s="7" t="str">
        <f>Calculations!E156</f>
        <v>viri</v>
      </c>
      <c r="J42" s="22"/>
      <c r="K42" s="50" t="s">
        <v>560</v>
      </c>
      <c r="L42" s="51" t="s">
        <v>561</v>
      </c>
      <c r="M42" s="7" t="str">
        <f>Calculations!E204</f>
        <v>Micr dava</v>
      </c>
      <c r="N42" s="22"/>
      <c r="O42" s="50" t="s">
        <v>560</v>
      </c>
      <c r="P42" s="51" t="s">
        <v>561</v>
      </c>
      <c r="Q42" s="8" t="str">
        <f>Calculations!E252</f>
        <v>Pleu schr</v>
      </c>
      <c r="R42" s="22"/>
      <c r="S42" s="50" t="s">
        <v>560</v>
      </c>
      <c r="T42" s="51" t="s">
        <v>561</v>
      </c>
      <c r="U42" s="52" t="s">
        <v>565</v>
      </c>
      <c r="V42" s="8" t="str">
        <f>Calculations!E300</f>
        <v>Sciu plum</v>
      </c>
      <c r="W42" s="22"/>
      <c r="X42" s="50" t="s">
        <v>560</v>
      </c>
      <c r="Y42" s="51" t="s">
        <v>561</v>
      </c>
      <c r="Z42" s="8" t="str">
        <f>Calculations!E348</f>
        <v>tort</v>
      </c>
      <c r="AA42" s="22"/>
      <c r="AB42" s="50" t="s">
        <v>560</v>
      </c>
      <c r="AC42" s="51" t="s">
        <v>561</v>
      </c>
      <c r="AD42" s="8" t="str">
        <f>Calculations!E396</f>
        <v>poly</v>
      </c>
      <c r="AE42" s="27"/>
      <c r="AF42" s="50" t="s">
        <v>560</v>
      </c>
      <c r="AG42" s="51" t="s">
        <v>561</v>
      </c>
      <c r="AH42" s="94" t="str">
        <f>Calculations!E444</f>
        <v>ema</v>
      </c>
      <c r="AI42" s="27"/>
      <c r="AJ42" s="50" t="s">
        <v>560</v>
      </c>
      <c r="AK42" s="51" t="s">
        <v>561</v>
      </c>
      <c r="AL42" s="8" t="str">
        <f>Calculations!E492</f>
        <v>scand</v>
      </c>
      <c r="AM42" s="22"/>
      <c r="AN42" s="50" t="s">
        <v>560</v>
      </c>
      <c r="AO42" s="51" t="s">
        <v>561</v>
      </c>
      <c r="AP42" s="52" t="s">
        <v>565</v>
      </c>
    </row>
    <row r="43" spans="1:42" s="16" customFormat="1" ht="9.75" customHeight="1">
      <c r="A43" s="8" t="str">
        <f>Calculations!E61</f>
        <v>     palles</v>
      </c>
      <c r="B43" s="22"/>
      <c r="C43" s="50" t="s">
        <v>560</v>
      </c>
      <c r="D43" s="51" t="s">
        <v>561</v>
      </c>
      <c r="E43" s="8" t="str">
        <f>Calculations!E109</f>
        <v>Dicr bonj</v>
      </c>
      <c r="F43" s="22"/>
      <c r="G43" s="50" t="s">
        <v>560</v>
      </c>
      <c r="H43" s="51" t="s">
        <v>561</v>
      </c>
      <c r="I43" s="7" t="str">
        <f>Calculations!E157</f>
        <v>Font anti</v>
      </c>
      <c r="J43" s="22"/>
      <c r="K43" s="50" t="s">
        <v>560</v>
      </c>
      <c r="L43" s="51" t="s">
        <v>561</v>
      </c>
      <c r="M43" s="7" t="str">
        <f>Calculations!E205</f>
        <v>rect</v>
      </c>
      <c r="N43" s="22"/>
      <c r="O43" s="50" t="s">
        <v>560</v>
      </c>
      <c r="P43" s="51" t="s">
        <v>561</v>
      </c>
      <c r="Q43" s="8" t="str">
        <f>Calculations!E253</f>
        <v>Pogo aloi</v>
      </c>
      <c r="R43" s="22"/>
      <c r="S43" s="50" t="s">
        <v>560</v>
      </c>
      <c r="T43" s="51" t="s">
        <v>561</v>
      </c>
      <c r="U43" s="52" t="s">
        <v>565</v>
      </c>
      <c r="V43" s="8" t="str">
        <f>Calculations!E301</f>
        <v>popu</v>
      </c>
      <c r="W43" s="22"/>
      <c r="X43" s="50" t="s">
        <v>560</v>
      </c>
      <c r="Y43" s="51" t="s">
        <v>561</v>
      </c>
      <c r="Z43" s="8" t="str">
        <f>Calculations!E349</f>
        <v>Tort modi</v>
      </c>
      <c r="AA43" s="22"/>
      <c r="AB43" s="50" t="s">
        <v>560</v>
      </c>
      <c r="AC43" s="51" t="s">
        <v>561</v>
      </c>
      <c r="AD43" s="8" t="str">
        <f>Calculations!E397</f>
        <v>Clad flui</v>
      </c>
      <c r="AE43" s="27"/>
      <c r="AF43" s="50" t="s">
        <v>560</v>
      </c>
      <c r="AG43" s="51" t="s">
        <v>561</v>
      </c>
      <c r="AH43" s="8" t="str">
        <f>Calculations!E445</f>
        <v>Metz conj</v>
      </c>
      <c r="AI43" s="27"/>
      <c r="AJ43" s="50" t="s">
        <v>560</v>
      </c>
      <c r="AK43" s="51" t="s">
        <v>561</v>
      </c>
      <c r="AL43" s="8" t="str">
        <f>Calculations!E493</f>
        <v>umbr</v>
      </c>
      <c r="AM43" s="22"/>
      <c r="AN43" s="50" t="s">
        <v>560</v>
      </c>
      <c r="AO43" s="51" t="s">
        <v>561</v>
      </c>
      <c r="AP43" s="52" t="s">
        <v>565</v>
      </c>
    </row>
    <row r="44" spans="1:42" s="16" customFormat="1" ht="9.75" customHeight="1">
      <c r="A44" s="8" t="str">
        <f>Calculations!E62</f>
        <v>pseu</v>
      </c>
      <c r="B44" s="22"/>
      <c r="C44" s="50" t="s">
        <v>560</v>
      </c>
      <c r="D44" s="51" t="s">
        <v>561</v>
      </c>
      <c r="E44" s="8" t="str">
        <f>Calculations!E110</f>
        <v>fusc</v>
      </c>
      <c r="F44" s="22"/>
      <c r="G44" s="50" t="s">
        <v>560</v>
      </c>
      <c r="H44" s="51" t="s">
        <v>561</v>
      </c>
      <c r="I44" s="7" t="str">
        <f>Calculations!E158</f>
        <v>squa</v>
      </c>
      <c r="J44" s="22"/>
      <c r="K44" s="50" t="s">
        <v>560</v>
      </c>
      <c r="L44" s="51" t="s">
        <v>561</v>
      </c>
      <c r="M44" s="7" t="str">
        <f>Calculations!E206</f>
        <v>Mniu horn</v>
      </c>
      <c r="N44" s="22"/>
      <c r="O44" s="50" t="s">
        <v>560</v>
      </c>
      <c r="P44" s="51" t="s">
        <v>561</v>
      </c>
      <c r="Q44" s="8" t="str">
        <f>Calculations!E254</f>
        <v>urni</v>
      </c>
      <c r="R44" s="22"/>
      <c r="S44" s="50" t="s">
        <v>560</v>
      </c>
      <c r="T44" s="51" t="s">
        <v>561</v>
      </c>
      <c r="U44" s="52" t="s">
        <v>565</v>
      </c>
      <c r="V44" s="8" t="str">
        <f>Calculations!E302</f>
        <v>Scle cesp</v>
      </c>
      <c r="W44" s="22"/>
      <c r="X44" s="50" t="s">
        <v>560</v>
      </c>
      <c r="Y44" s="51" t="s">
        <v>561</v>
      </c>
      <c r="Z44" s="8" t="str">
        <f>Calculations!E350</f>
        <v>mura</v>
      </c>
      <c r="AA44" s="22"/>
      <c r="AB44" s="50" t="s">
        <v>560</v>
      </c>
      <c r="AC44" s="51" t="s">
        <v>561</v>
      </c>
      <c r="AD44" s="8" t="str">
        <f>Calculations!E398</f>
        <v>Colo calc</v>
      </c>
      <c r="AE44" s="27"/>
      <c r="AF44" s="50" t="s">
        <v>560</v>
      </c>
      <c r="AG44" s="51" t="s">
        <v>561</v>
      </c>
      <c r="AH44" s="8" t="str">
        <f>Calculations!E446</f>
        <v>cons</v>
      </c>
      <c r="AI44" s="27"/>
      <c r="AJ44" s="50" t="s">
        <v>560</v>
      </c>
      <c r="AK44" s="51" t="s">
        <v>561</v>
      </c>
      <c r="AL44" s="8" t="str">
        <f>Calculations!E494</f>
        <v>undu</v>
      </c>
      <c r="AM44" s="22"/>
      <c r="AN44" s="50" t="s">
        <v>560</v>
      </c>
      <c r="AO44" s="51" t="s">
        <v>561</v>
      </c>
      <c r="AP44" s="52" t="s">
        <v>565</v>
      </c>
    </row>
    <row r="45" spans="1:42" s="16" customFormat="1" ht="9.75" customHeight="1">
      <c r="A45" s="94" t="str">
        <f>Calculations!E63</f>
        <v>bim</v>
      </c>
      <c r="B45" s="22"/>
      <c r="C45" s="50" t="s">
        <v>560</v>
      </c>
      <c r="D45" s="51" t="s">
        <v>561</v>
      </c>
      <c r="E45" s="8" t="str">
        <f>Calculations!E111</f>
        <v>maju</v>
      </c>
      <c r="F45" s="22"/>
      <c r="G45" s="50" t="s">
        <v>560</v>
      </c>
      <c r="H45" s="51" t="s">
        <v>561</v>
      </c>
      <c r="I45" s="7" t="str">
        <f>Calculations!E159</f>
        <v>Funa hygr</v>
      </c>
      <c r="J45" s="22"/>
      <c r="K45" s="50" t="s">
        <v>560</v>
      </c>
      <c r="L45" s="51" t="s">
        <v>561</v>
      </c>
      <c r="M45" s="7" t="str">
        <f>Calculations!E207</f>
        <v>marg</v>
      </c>
      <c r="N45" s="22"/>
      <c r="O45" s="50" t="s">
        <v>560</v>
      </c>
      <c r="P45" s="51" t="s">
        <v>561</v>
      </c>
      <c r="Q45" s="8" t="str">
        <f>Calculations!E255</f>
        <v>Pohl anno</v>
      </c>
      <c r="R45" s="22"/>
      <c r="S45" s="50" t="s">
        <v>560</v>
      </c>
      <c r="T45" s="51" t="s">
        <v>561</v>
      </c>
      <c r="U45" s="52" t="s">
        <v>565</v>
      </c>
      <c r="V45" s="8" t="str">
        <f>Calculations!E303</f>
        <v>Scor coss</v>
      </c>
      <c r="W45" s="22"/>
      <c r="X45" s="50" t="s">
        <v>560</v>
      </c>
      <c r="Y45" s="51" t="s">
        <v>561</v>
      </c>
      <c r="Z45" s="8" t="str">
        <f>Calculations!E351</f>
        <v>trun</v>
      </c>
      <c r="AA45" s="22"/>
      <c r="AB45" s="50" t="s">
        <v>560</v>
      </c>
      <c r="AC45" s="51" t="s">
        <v>561</v>
      </c>
      <c r="AD45" s="8" t="str">
        <f>Calculations!E399</f>
        <v>minu</v>
      </c>
      <c r="AE45" s="27"/>
      <c r="AF45" s="50" t="s">
        <v>560</v>
      </c>
      <c r="AG45" s="51" t="s">
        <v>561</v>
      </c>
      <c r="AH45" s="8" t="str">
        <f>Calculations!E447</f>
        <v>furc</v>
      </c>
      <c r="AI45" s="27"/>
      <c r="AJ45" s="50" t="s">
        <v>560</v>
      </c>
      <c r="AK45" s="51" t="s">
        <v>561</v>
      </c>
      <c r="AL45" s="8" t="str">
        <f>Calculations!E495</f>
        <v>Sole grac</v>
      </c>
      <c r="AM45" s="22"/>
      <c r="AN45" s="50" t="s">
        <v>560</v>
      </c>
      <c r="AO45" s="51" t="s">
        <v>561</v>
      </c>
      <c r="AP45" s="52" t="s">
        <v>565</v>
      </c>
    </row>
    <row r="46" spans="1:42" s="16" customFormat="1" ht="9.75" customHeight="1">
      <c r="A46" s="94" t="str">
        <f>Calculations!E64</f>
        <v>pse</v>
      </c>
      <c r="B46" s="22"/>
      <c r="C46" s="50" t="s">
        <v>560</v>
      </c>
      <c r="D46" s="51" t="s">
        <v>561</v>
      </c>
      <c r="E46" s="8" t="str">
        <f>Calculations!E112</f>
        <v>scop</v>
      </c>
      <c r="F46" s="22"/>
      <c r="G46" s="50" t="s">
        <v>560</v>
      </c>
      <c r="H46" s="51" t="s">
        <v>561</v>
      </c>
      <c r="I46" s="7" t="str">
        <f>Calculations!E160</f>
        <v>Grim funa</v>
      </c>
      <c r="J46" s="22"/>
      <c r="K46" s="50" t="s">
        <v>560</v>
      </c>
      <c r="L46" s="51" t="s">
        <v>561</v>
      </c>
      <c r="M46" s="7" t="str">
        <f>Calculations!E208</f>
        <v>stel</v>
      </c>
      <c r="N46" s="22"/>
      <c r="O46" s="50" t="s">
        <v>560</v>
      </c>
      <c r="P46" s="51" t="s">
        <v>561</v>
      </c>
      <c r="Q46" s="8" t="str">
        <f>Calculations!E256</f>
        <v>camp</v>
      </c>
      <c r="R46" s="22"/>
      <c r="S46" s="50" t="s">
        <v>560</v>
      </c>
      <c r="T46" s="51" t="s">
        <v>561</v>
      </c>
      <c r="U46" s="52" t="s">
        <v>565</v>
      </c>
      <c r="V46" s="8" t="str">
        <f>Calculations!E304</f>
        <v>*revo</v>
      </c>
      <c r="W46" s="22"/>
      <c r="X46" s="50" t="s">
        <v>560</v>
      </c>
      <c r="Y46" s="51" t="s">
        <v>561</v>
      </c>
      <c r="Z46" s="8" t="str">
        <f>Calculations!E352</f>
        <v>viri</v>
      </c>
      <c r="AA46" s="22"/>
      <c r="AB46" s="50" t="s">
        <v>560</v>
      </c>
      <c r="AC46" s="51" t="s">
        <v>561</v>
      </c>
      <c r="AD46" s="8" t="str">
        <f>Calculations!E400</f>
        <v>Colu caly</v>
      </c>
      <c r="AE46" s="27"/>
      <c r="AF46" s="50" t="s">
        <v>560</v>
      </c>
      <c r="AG46" s="51" t="s">
        <v>561</v>
      </c>
      <c r="AH46" s="8" t="str">
        <f>Calculations!E448</f>
        <v>viol</v>
      </c>
      <c r="AI46" s="27"/>
      <c r="AJ46" s="50" t="s">
        <v>560</v>
      </c>
      <c r="AK46" s="51" t="s">
        <v>561</v>
      </c>
      <c r="AL46" s="8" t="str">
        <f>Calculations!E496</f>
        <v>obov</v>
      </c>
      <c r="AM46" s="22"/>
      <c r="AN46" s="50" t="s">
        <v>560</v>
      </c>
      <c r="AO46" s="51" t="s">
        <v>561</v>
      </c>
      <c r="AP46" s="52" t="s">
        <v>565</v>
      </c>
    </row>
    <row r="47" spans="1:42" s="16" customFormat="1" ht="9.75" customHeight="1">
      <c r="A47" s="8" t="str">
        <f>Calculations!E65</f>
        <v>radi</v>
      </c>
      <c r="B47" s="22"/>
      <c r="C47" s="50" t="s">
        <v>560</v>
      </c>
      <c r="D47" s="51" t="s">
        <v>561</v>
      </c>
      <c r="E47" s="8" t="str">
        <f>Calculations!E113</f>
        <v>scot</v>
      </c>
      <c r="F47" s="22"/>
      <c r="G47" s="50" t="s">
        <v>560</v>
      </c>
      <c r="H47" s="51" t="s">
        <v>561</v>
      </c>
      <c r="I47" s="7" t="str">
        <f>Calculations!E161</f>
        <v>lisa</v>
      </c>
      <c r="J47" s="26"/>
      <c r="K47" s="50" t="s">
        <v>560</v>
      </c>
      <c r="L47" s="51" t="s">
        <v>561</v>
      </c>
      <c r="M47" s="7" t="str">
        <f>Calculations!E209</f>
        <v>Neck comp</v>
      </c>
      <c r="N47" s="22"/>
      <c r="O47" s="50" t="s">
        <v>560</v>
      </c>
      <c r="P47" s="51" t="s">
        <v>561</v>
      </c>
      <c r="Q47" s="8" t="str">
        <f>Calculations!E257</f>
        <v>mela</v>
      </c>
      <c r="R47" s="22"/>
      <c r="S47" s="50" t="s">
        <v>560</v>
      </c>
      <c r="T47" s="51" t="s">
        <v>561</v>
      </c>
      <c r="U47" s="52" t="s">
        <v>565</v>
      </c>
      <c r="V47" s="8" t="str">
        <f>Calculations!E305</f>
        <v>revo</v>
      </c>
      <c r="W47" s="22"/>
      <c r="X47" s="50" t="s">
        <v>560</v>
      </c>
      <c r="Y47" s="51" t="s">
        <v>561</v>
      </c>
      <c r="Z47" s="8" t="str">
        <f>Calculations!E353</f>
        <v>Tric cyli</v>
      </c>
      <c r="AA47" s="22"/>
      <c r="AB47" s="50" t="s">
        <v>560</v>
      </c>
      <c r="AC47" s="51" t="s">
        <v>561</v>
      </c>
      <c r="AD47" s="8" t="str">
        <f>Calculations!E401</f>
        <v>Cono *coni</v>
      </c>
      <c r="AE47" s="27"/>
      <c r="AF47" s="50" t="s">
        <v>560</v>
      </c>
      <c r="AG47" s="51" t="s">
        <v>561</v>
      </c>
      <c r="AH47" s="8" t="str">
        <f>Calculations!E449</f>
        <v>Micr ulic</v>
      </c>
      <c r="AI47" s="27"/>
      <c r="AJ47" s="50" t="s">
        <v>560</v>
      </c>
      <c r="AK47" s="51" t="s">
        <v>561</v>
      </c>
      <c r="AL47" s="8" t="str">
        <f>Calculations!E497</f>
        <v>Tric tome</v>
      </c>
      <c r="AM47" s="22"/>
      <c r="AN47" s="50" t="s">
        <v>560</v>
      </c>
      <c r="AO47" s="51" t="s">
        <v>561</v>
      </c>
      <c r="AP47" s="52" t="s">
        <v>565</v>
      </c>
    </row>
    <row r="48" spans="1:42" s="16" customFormat="1" ht="9.75" customHeight="1">
      <c r="A48" s="8" t="str">
        <f>Calculations!E66</f>
        <v>rube</v>
      </c>
      <c r="B48" s="22"/>
      <c r="C48" s="50" t="s">
        <v>560</v>
      </c>
      <c r="D48" s="51" t="s">
        <v>561</v>
      </c>
      <c r="E48" s="107">
        <f>Calculations!E114</f>
      </c>
      <c r="F48" s="108"/>
      <c r="G48" s="109"/>
      <c r="H48" s="110"/>
      <c r="I48" s="7" t="str">
        <f>Calculations!E162</f>
        <v>pulv</v>
      </c>
      <c r="J48" s="26"/>
      <c r="K48" s="50" t="s">
        <v>560</v>
      </c>
      <c r="L48" s="51" t="s">
        <v>561</v>
      </c>
      <c r="M48" s="7" t="str">
        <f>Calculations!E210</f>
        <v>cris</v>
      </c>
      <c r="N48" s="22"/>
      <c r="O48" s="50" t="s">
        <v>560</v>
      </c>
      <c r="P48" s="51" t="s">
        <v>561</v>
      </c>
      <c r="Q48" s="8" t="str">
        <f>Calculations!E258</f>
        <v>nuta</v>
      </c>
      <c r="R48" s="22"/>
      <c r="S48" s="50" t="s">
        <v>560</v>
      </c>
      <c r="T48" s="51" t="s">
        <v>561</v>
      </c>
      <c r="U48" s="52" t="s">
        <v>565</v>
      </c>
      <c r="V48" s="8" t="str">
        <f>Calculations!E306</f>
        <v>scor</v>
      </c>
      <c r="W48" s="22"/>
      <c r="X48" s="50" t="s">
        <v>560</v>
      </c>
      <c r="Y48" s="51" t="s">
        <v>561</v>
      </c>
      <c r="Z48" s="8" t="str">
        <f>Calculations!E354</f>
        <v>Tric brac</v>
      </c>
      <c r="AA48" s="22"/>
      <c r="AB48" s="50" t="s">
        <v>560</v>
      </c>
      <c r="AC48" s="51" t="s">
        <v>561</v>
      </c>
      <c r="AD48" s="8" t="str">
        <f>Calculations!E402</f>
        <v>coni</v>
      </c>
      <c r="AE48" s="27"/>
      <c r="AF48" s="50" t="s">
        <v>560</v>
      </c>
      <c r="AG48" s="51" t="s">
        <v>561</v>
      </c>
      <c r="AH48" s="8" t="str">
        <f>Calculations!E450</f>
        <v>Myli anom</v>
      </c>
      <c r="AI48" s="27"/>
      <c r="AJ48" s="50" t="s">
        <v>560</v>
      </c>
      <c r="AK48" s="51" t="s">
        <v>561</v>
      </c>
      <c r="AL48" s="8" t="str">
        <f>Calculations!E498</f>
        <v>Trit exsecti</v>
      </c>
      <c r="AM48" s="22"/>
      <c r="AN48" s="50" t="s">
        <v>560</v>
      </c>
      <c r="AO48" s="51" t="s">
        <v>561</v>
      </c>
      <c r="AP48" s="52" t="s">
        <v>565</v>
      </c>
    </row>
    <row r="49" spans="1:42" s="16" customFormat="1" ht="9.75" customHeight="1">
      <c r="A49" s="8" t="str">
        <f>Calculations!E67</f>
        <v>rude</v>
      </c>
      <c r="B49" s="26"/>
      <c r="C49" s="50" t="s">
        <v>560</v>
      </c>
      <c r="D49" s="51" t="s">
        <v>561</v>
      </c>
      <c r="E49" s="107">
        <f>Calculations!E115</f>
      </c>
      <c r="F49" s="111"/>
      <c r="G49" s="109"/>
      <c r="H49" s="110"/>
      <c r="I49" s="7" t="str">
        <f>Calculations!E163</f>
        <v>ramo</v>
      </c>
      <c r="J49" s="22"/>
      <c r="K49" s="50" t="s">
        <v>560</v>
      </c>
      <c r="L49" s="51" t="s">
        <v>561</v>
      </c>
      <c r="M49" s="7" t="str">
        <f>Calculations!E211</f>
        <v>pumi</v>
      </c>
      <c r="N49" s="22"/>
      <c r="O49" s="50" t="s">
        <v>560</v>
      </c>
      <c r="P49" s="51" t="s">
        <v>561</v>
      </c>
      <c r="Q49" s="8" t="str">
        <f>Calculations!E259</f>
        <v>wahl</v>
      </c>
      <c r="R49" s="22"/>
      <c r="S49" s="50" t="s">
        <v>560</v>
      </c>
      <c r="T49" s="51" t="s">
        <v>561</v>
      </c>
      <c r="U49" s="52" t="s">
        <v>565</v>
      </c>
      <c r="V49" s="112">
        <f>Calculations!E307</f>
      </c>
      <c r="W49" s="108"/>
      <c r="X49" s="105"/>
      <c r="Y49" s="106"/>
      <c r="Z49" s="8" t="str">
        <f>Calculations!E355</f>
        <v>cris</v>
      </c>
      <c r="AA49" s="22"/>
      <c r="AB49" s="50" t="s">
        <v>560</v>
      </c>
      <c r="AC49" s="51" t="s">
        <v>561</v>
      </c>
      <c r="AD49" s="8" t="str">
        <f>Calculations!E403</f>
        <v>sale</v>
      </c>
      <c r="AE49" s="22"/>
      <c r="AF49" s="50" t="s">
        <v>560</v>
      </c>
      <c r="AG49" s="51" t="s">
        <v>561</v>
      </c>
      <c r="AH49" s="8" t="str">
        <f>Calculations!E451</f>
        <v>tayl</v>
      </c>
      <c r="AI49" s="27"/>
      <c r="AJ49" s="50" t="s">
        <v>560</v>
      </c>
      <c r="AK49" s="51" t="s">
        <v>561</v>
      </c>
      <c r="AL49" s="8" t="str">
        <f>Calculations!E499</f>
        <v>quin</v>
      </c>
      <c r="AM49" s="22"/>
      <c r="AN49" s="50" t="s">
        <v>560</v>
      </c>
      <c r="AO49" s="51" t="s">
        <v>561</v>
      </c>
      <c r="AP49" s="52" t="s">
        <v>565</v>
      </c>
    </row>
    <row r="50" spans="2:41" s="16" customFormat="1" ht="10.5" customHeight="1">
      <c r="B50" s="23"/>
      <c r="C50" s="20"/>
      <c r="D50" s="20"/>
      <c r="F50" s="23"/>
      <c r="G50" s="20"/>
      <c r="H50" s="20"/>
      <c r="J50" s="23"/>
      <c r="K50" s="20"/>
      <c r="L50" s="20"/>
      <c r="N50" s="23"/>
      <c r="O50" s="20"/>
      <c r="P50" s="20"/>
      <c r="R50" s="23"/>
      <c r="S50" s="20"/>
      <c r="T50" s="20"/>
      <c r="W50" s="28"/>
      <c r="X50" s="20"/>
      <c r="Y50" s="20"/>
      <c r="AA50" s="28"/>
      <c r="AB50" s="20"/>
      <c r="AC50" s="20"/>
      <c r="AE50" s="28"/>
      <c r="AF50" s="20"/>
      <c r="AG50" s="20"/>
      <c r="AI50" s="28"/>
      <c r="AJ50" s="20"/>
      <c r="AK50" s="20"/>
      <c r="AM50" s="28"/>
      <c r="AN50" s="20"/>
      <c r="AO50" s="20"/>
    </row>
    <row r="51" spans="1:42" ht="10.5" customHeight="1">
      <c r="A51" s="17"/>
      <c r="B51" s="24"/>
      <c r="C51" s="49"/>
      <c r="D51" s="49"/>
      <c r="E51" s="17"/>
      <c r="F51" s="24"/>
      <c r="G51" s="49"/>
      <c r="H51" s="49"/>
      <c r="I51" s="17"/>
      <c r="J51" s="24"/>
      <c r="K51" s="49"/>
      <c r="L51" s="49"/>
      <c r="M51" s="17"/>
      <c r="N51" s="24"/>
      <c r="O51" s="49"/>
      <c r="P51" s="49"/>
      <c r="Q51" s="17"/>
      <c r="R51" s="24"/>
      <c r="S51" s="49"/>
      <c r="T51" s="49"/>
      <c r="U51" s="17"/>
      <c r="V51" s="17"/>
      <c r="W51" s="29"/>
      <c r="X51" s="49"/>
      <c r="Y51" s="49"/>
      <c r="Z51" s="17"/>
      <c r="AA51" s="29"/>
      <c r="AB51" s="49"/>
      <c r="AC51" s="49"/>
      <c r="AD51" s="17"/>
      <c r="AE51" s="29"/>
      <c r="AF51" s="49"/>
      <c r="AG51" s="49"/>
      <c r="AH51" s="17"/>
      <c r="AI51" s="29"/>
      <c r="AJ51" s="49"/>
      <c r="AK51" s="49"/>
      <c r="AN51" s="49"/>
      <c r="AO51" s="49"/>
      <c r="AP51" s="17"/>
    </row>
    <row r="52" spans="1:42" ht="10.5" customHeight="1">
      <c r="A52" s="17"/>
      <c r="B52" s="24"/>
      <c r="C52" s="49"/>
      <c r="D52" s="49"/>
      <c r="E52" s="17"/>
      <c r="F52" s="24"/>
      <c r="G52" s="49"/>
      <c r="H52" s="49"/>
      <c r="I52" s="17"/>
      <c r="J52" s="24"/>
      <c r="K52" s="49"/>
      <c r="L52" s="49"/>
      <c r="M52" s="17"/>
      <c r="N52" s="24"/>
      <c r="O52" s="49"/>
      <c r="P52" s="49"/>
      <c r="Q52" s="17"/>
      <c r="R52" s="24"/>
      <c r="S52" s="49"/>
      <c r="T52" s="49"/>
      <c r="U52" s="17"/>
      <c r="V52" s="17"/>
      <c r="W52" s="29"/>
      <c r="X52" s="49"/>
      <c r="Y52" s="49"/>
      <c r="Z52" s="17"/>
      <c r="AA52" s="29"/>
      <c r="AB52" s="49"/>
      <c r="AC52" s="49"/>
      <c r="AD52" s="17"/>
      <c r="AE52" s="29"/>
      <c r="AF52" s="49"/>
      <c r="AG52" s="49"/>
      <c r="AH52" s="17"/>
      <c r="AI52" s="29"/>
      <c r="AJ52" s="49"/>
      <c r="AK52" s="49"/>
      <c r="AN52" s="49"/>
      <c r="AO52" s="49"/>
      <c r="AP52" s="17"/>
    </row>
    <row r="53" spans="1:42" ht="10.5" customHeight="1">
      <c r="A53" s="17"/>
      <c r="B53" s="24"/>
      <c r="C53" s="49"/>
      <c r="D53" s="49"/>
      <c r="E53" s="17"/>
      <c r="F53" s="24"/>
      <c r="G53" s="49"/>
      <c r="H53" s="49"/>
      <c r="I53" s="17"/>
      <c r="J53" s="24"/>
      <c r="K53" s="49"/>
      <c r="L53" s="49"/>
      <c r="M53" s="17"/>
      <c r="N53" s="24"/>
      <c r="O53" s="49"/>
      <c r="P53" s="49"/>
      <c r="Q53" s="17"/>
      <c r="R53" s="24"/>
      <c r="S53" s="49"/>
      <c r="T53" s="49"/>
      <c r="U53" s="17"/>
      <c r="V53" s="17"/>
      <c r="W53" s="29"/>
      <c r="X53" s="49"/>
      <c r="Y53" s="49"/>
      <c r="Z53" s="17"/>
      <c r="AA53" s="29"/>
      <c r="AB53" s="49"/>
      <c r="AC53" s="49"/>
      <c r="AD53" s="17"/>
      <c r="AE53" s="29"/>
      <c r="AF53" s="49"/>
      <c r="AG53" s="49"/>
      <c r="AH53" s="17"/>
      <c r="AI53" s="29"/>
      <c r="AJ53" s="49"/>
      <c r="AK53" s="49"/>
      <c r="AN53" s="49"/>
      <c r="AO53" s="49"/>
      <c r="AP53" s="17"/>
    </row>
    <row r="54" spans="1:42" ht="9.75" customHeight="1">
      <c r="A54" s="17"/>
      <c r="B54" s="24"/>
      <c r="C54" s="49"/>
      <c r="D54" s="49"/>
      <c r="E54" s="17"/>
      <c r="F54" s="24"/>
      <c r="G54" s="49"/>
      <c r="H54" s="49"/>
      <c r="I54" s="17"/>
      <c r="J54" s="24"/>
      <c r="K54" s="49"/>
      <c r="L54" s="49"/>
      <c r="M54" s="17"/>
      <c r="N54" s="24"/>
      <c r="O54" s="49"/>
      <c r="P54" s="49"/>
      <c r="Q54" s="17"/>
      <c r="R54" s="24"/>
      <c r="S54" s="49"/>
      <c r="T54" s="49"/>
      <c r="U54" s="17"/>
      <c r="V54" s="17"/>
      <c r="W54" s="29"/>
      <c r="X54" s="49"/>
      <c r="Y54" s="49"/>
      <c r="Z54" s="17"/>
      <c r="AA54" s="29"/>
      <c r="AB54" s="49"/>
      <c r="AC54" s="49"/>
      <c r="AD54" s="17"/>
      <c r="AE54" s="29"/>
      <c r="AF54" s="49"/>
      <c r="AG54" s="49"/>
      <c r="AH54" s="17"/>
      <c r="AI54" s="29"/>
      <c r="AJ54" s="49"/>
      <c r="AK54" s="49"/>
      <c r="AN54" s="49"/>
      <c r="AO54" s="49"/>
      <c r="AP54" s="17"/>
    </row>
    <row r="55" spans="1:42" ht="9.75" customHeight="1">
      <c r="A55" s="17"/>
      <c r="B55" s="24"/>
      <c r="C55" s="49"/>
      <c r="D55" s="49"/>
      <c r="E55" s="17"/>
      <c r="F55" s="24"/>
      <c r="G55" s="49"/>
      <c r="H55" s="49"/>
      <c r="I55" s="17"/>
      <c r="J55" s="24"/>
      <c r="K55" s="49"/>
      <c r="L55" s="49"/>
      <c r="M55" s="17"/>
      <c r="N55" s="24"/>
      <c r="O55" s="49"/>
      <c r="P55" s="49"/>
      <c r="Q55" s="17"/>
      <c r="R55" s="24"/>
      <c r="S55" s="49"/>
      <c r="T55" s="49"/>
      <c r="U55" s="17"/>
      <c r="V55" s="17"/>
      <c r="W55" s="29"/>
      <c r="X55" s="49"/>
      <c r="Y55" s="49"/>
      <c r="Z55" s="17"/>
      <c r="AA55" s="29"/>
      <c r="AB55" s="49"/>
      <c r="AC55" s="49"/>
      <c r="AD55" s="17"/>
      <c r="AE55" s="29"/>
      <c r="AF55" s="49"/>
      <c r="AG55" s="49"/>
      <c r="AH55" s="17"/>
      <c r="AI55" s="29"/>
      <c r="AJ55" s="49"/>
      <c r="AK55" s="49"/>
      <c r="AN55" s="49"/>
      <c r="AO55" s="49"/>
      <c r="AP55" s="17"/>
    </row>
  </sheetData>
  <sheetProtection sheet="1" selectLockedCells="1"/>
  <conditionalFormatting sqref="N1:N65536 AI1:AI65536 J1:J65536 B2:B49 W1:W65536 AA1:AA65536 F1:F65536 R1:R65536 AM1:AM65536 AE1:AE65536">
    <cfRule type="cellIs" priority="6" dxfId="4" operator="greaterThan" stopIfTrue="1">
      <formula>0</formula>
    </cfRule>
  </conditionalFormatting>
  <conditionalFormatting sqref="B21:B65536 B2:B19">
    <cfRule type="cellIs" priority="7" dxfId="9" operator="greaterThan" stopIfTrue="1">
      <formula>0</formula>
    </cfRule>
  </conditionalFormatting>
  <conditionalFormatting sqref="AJ2:AJ49 C2:C49 AN2:AN49 K2:K49 O2:O49 X2:X48 AB2:AB49 G2:G49 S2:S49 AF2:AF49">
    <cfRule type="cellIs" priority="8" dxfId="3" operator="equal" stopIfTrue="1">
      <formula>"Hab"</formula>
    </cfRule>
    <cfRule type="cellIs" priority="9" dxfId="2" operator="greaterThan" stopIfTrue="1">
      <formula>0</formula>
    </cfRule>
  </conditionalFormatting>
  <conditionalFormatting sqref="AK2:AK49 D2:D49 P2:P49 L2:L49 AO2:AO49 Y2:Y48 AC2:AC49 H2:H49 T2:T49 AG2:AG49">
    <cfRule type="cellIs" priority="10" dxfId="1" operator="equal" stopIfTrue="1">
      <formula>"Com"</formula>
    </cfRule>
    <cfRule type="cellIs" priority="11" dxfId="0" operator="greaterThan" stopIfTrue="1">
      <formula>0</formula>
    </cfRule>
  </conditionalFormatting>
  <conditionalFormatting sqref="B2">
    <cfRule type="cellIs" priority="5" dxfId="4" operator="greaterThan" stopIfTrue="1">
      <formula>0</formula>
    </cfRule>
  </conditionalFormatting>
  <conditionalFormatting sqref="X49">
    <cfRule type="cellIs" priority="1" dxfId="3" operator="equal" stopIfTrue="1">
      <formula>"Hab"</formula>
    </cfRule>
    <cfRule type="cellIs" priority="2" dxfId="2" operator="greaterThan" stopIfTrue="1">
      <formula>0</formula>
    </cfRule>
  </conditionalFormatting>
  <conditionalFormatting sqref="Y49">
    <cfRule type="cellIs" priority="3" dxfId="1" operator="equal" stopIfTrue="1">
      <formula>"Com"</formula>
    </cfRule>
    <cfRule type="cellIs" priority="4" dxfId="0" operator="greaterThan" stopIfTrue="1">
      <formula>0</formula>
    </cfRule>
  </conditionalFormatting>
  <printOptions/>
  <pageMargins left="0.3937007874015748" right="0.3937007874015748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5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8.140625" style="116" customWidth="1"/>
    <col min="2" max="2" width="10.00390625" style="116" customWidth="1"/>
    <col min="3" max="3" width="30.140625" style="116" customWidth="1"/>
    <col min="4" max="4" width="12.28125" style="121" customWidth="1"/>
    <col min="5" max="9" width="2.57421875" style="116" customWidth="1"/>
    <col min="10" max="10" width="3.00390625" style="116" customWidth="1"/>
    <col min="11" max="11" width="3.140625" style="116" customWidth="1"/>
    <col min="12" max="12" width="13.140625" style="121" customWidth="1"/>
    <col min="13" max="13" width="10.8515625" style="116" customWidth="1"/>
    <col min="14" max="14" width="9.140625" style="116" customWidth="1"/>
    <col min="15" max="15" width="21.140625" style="116" customWidth="1"/>
    <col min="16" max="16" width="9.140625" style="116" customWidth="1"/>
    <col min="17" max="17" width="5.140625" style="116" customWidth="1"/>
    <col min="18" max="18" width="2.8515625" style="116" customWidth="1"/>
    <col min="19" max="19" width="3.57421875" style="116" customWidth="1"/>
    <col min="20" max="20" width="3.8515625" style="116" customWidth="1"/>
    <col min="21" max="22" width="2.8515625" style="116" customWidth="1"/>
    <col min="23" max="23" width="5.140625" style="116" bestFit="1" customWidth="1"/>
    <col min="24" max="16384" width="9.140625" style="116" customWidth="1"/>
  </cols>
  <sheetData>
    <row r="1" spans="1:26" ht="12.75">
      <c r="A1" s="68" t="s">
        <v>7</v>
      </c>
      <c r="B1" s="68" t="s">
        <v>1411</v>
      </c>
      <c r="C1" s="68" t="s">
        <v>8</v>
      </c>
      <c r="D1" s="68" t="s">
        <v>9</v>
      </c>
      <c r="E1" s="68" t="s">
        <v>10</v>
      </c>
      <c r="F1" s="68" t="s">
        <v>11</v>
      </c>
      <c r="G1" s="68" t="s">
        <v>12</v>
      </c>
      <c r="H1" s="68" t="s">
        <v>13</v>
      </c>
      <c r="I1" s="68" t="s">
        <v>14</v>
      </c>
      <c r="J1" s="68" t="s">
        <v>15</v>
      </c>
      <c r="K1" s="68" t="s">
        <v>16</v>
      </c>
      <c r="L1" s="113" t="s">
        <v>17</v>
      </c>
      <c r="M1" s="114" t="s">
        <v>18</v>
      </c>
      <c r="N1" s="114" t="s">
        <v>19</v>
      </c>
      <c r="O1" s="114" t="s">
        <v>20</v>
      </c>
      <c r="P1" s="114" t="s">
        <v>21</v>
      </c>
      <c r="Q1" s="113" t="s">
        <v>22</v>
      </c>
      <c r="R1" s="113" t="s">
        <v>253</v>
      </c>
      <c r="S1" s="113" t="s">
        <v>23</v>
      </c>
      <c r="T1" s="113" t="s">
        <v>24</v>
      </c>
      <c r="U1" s="113" t="s">
        <v>25</v>
      </c>
      <c r="V1" s="113" t="s">
        <v>26</v>
      </c>
      <c r="W1" s="114" t="s">
        <v>27</v>
      </c>
      <c r="X1" s="114" t="s">
        <v>28</v>
      </c>
      <c r="Y1" s="114" t="s">
        <v>29</v>
      </c>
      <c r="Z1" s="115" t="s">
        <v>1885</v>
      </c>
    </row>
    <row r="2" spans="1:26" ht="12.75">
      <c r="A2" s="117">
        <f>Calculations!B2</f>
      </c>
      <c r="B2" s="70">
        <f ca="1">IF(Calculations!A2&gt;Calculations!H$2,"",IF(Calculations!A2&gt;Calculations!F$2,INDIRECT("Calculations!"&amp;ADDRESS(Calculations!$C2,18)),""))</f>
      </c>
      <c r="C2" s="70">
        <f ca="1">IF(Calculations!A2&gt;Calculations!H$2,"",INDIRECT("Calculations!"&amp;ADDRESS(Calculations!$C2,19)))</f>
      </c>
      <c r="D2" s="70">
        <f ca="1">IF(Calculations!A2&gt;Calculations!H$2,"",INDIRECT("Calculations!"&amp;ADDRESS(Calculations!$C2,24)))</f>
      </c>
      <c r="E2" s="70">
        <f ca="1">IF(ISERROR(FIND("C",INDIRECT("Calculations!"&amp;ADDRESS(Calculations!$C2,20)))),"","Y")</f>
      </c>
      <c r="F2" s="70">
        <f ca="1">IF(ISERROR(FIND("F",INDIRECT("Calculations!"&amp;ADDRESS(Calculations!$C2,20)))),"","Y")</f>
      </c>
      <c r="G2" s="70">
        <f ca="1">IF(ISERROR(FIND("M",INDIRECT("Calculations!"&amp;ADDRESS(Calculations!$C2,20)))),"","Y")</f>
      </c>
      <c r="H2" s="70">
        <f ca="1">IF(ISERROR(FIND("E",INDIRECT("Calculations!"&amp;ADDRESS(Calculations!$C2,20)))),"","Y")</f>
      </c>
      <c r="I2" s="70">
        <f ca="1">IF(ISERROR(FIND("B",INDIRECT("Calculations!"&amp;ADDRESS(Calculations!$C2,20)))),"","Y")</f>
      </c>
      <c r="J2" s="70">
        <f ca="1">IF(ISERROR(FIND("G",INDIRECT("Calculations!"&amp;ADDRESS(Calculations!$C2,20)))),"","Y")</f>
      </c>
      <c r="K2" s="70">
        <f ca="1">IF(ISERROR(FIND("T",INDIRECT("Calculations!"&amp;ADDRESS(Calculations!$C2,20)))),"","Y")</f>
      </c>
      <c r="L2" s="118">
        <f ca="1">IF(Calculations!A2&gt;Calculations!H$2,"",INDIRECT("Calculations!"&amp;ADDRESS(Calculations!$C2,22)))</f>
      </c>
      <c r="M2" s="118">
        <f>IF(Calculations!A2&gt;Calculations!H$2,"",Calculations!Y$2)</f>
      </c>
      <c r="N2" s="119">
        <f>IF(Calculations!A2&gt;Calculations!H$2,"",IF(Calculations!A2&gt;Calculations!F$2,Calculations!Z$2,Calculations!Z5))</f>
      </c>
      <c r="O2" s="118">
        <f>IF(Calculations!A2&gt;Calculations!H$2,"",IF(Calculations!A2&gt;Calculations!F$2,Calculations!AA$2,Calculations!AA5))</f>
      </c>
      <c r="P2" s="119">
        <f>IF(Calculations!A2&gt;Calculations!H$2,"",IF(Calculations!A2&gt;Calculations!F$2,Calculations!AB$2,Calculations!AB5))</f>
      </c>
      <c r="Q2" s="119">
        <f>IF(Calculations!A2&gt;Calculations!H$2,"",Calculations!AC$2)</f>
      </c>
      <c r="R2" s="119">
        <f>IF(Calculations!A2&gt;Calculations!H$2,"",Calculations!AD$2)</f>
      </c>
      <c r="S2" s="119">
        <f>IF(Calculations!A2&gt;Calculations!H$2,"",Calculations!AE$2)</f>
      </c>
      <c r="T2" s="119">
        <f>IF(Calculations!A2&gt;Calculations!H$2,"",Calculations!AF$2)</f>
      </c>
      <c r="U2" s="119">
        <f>IF(Calculations!A2&gt;Calculations!H$2,"",Calculations!AG$2)</f>
      </c>
      <c r="V2" s="119">
        <f>IF(Calculations!A2&gt;Calculations!H$2,"",Calculations!AH$2)</f>
      </c>
      <c r="W2" s="119">
        <f>IF(Calculations!A2&gt;Calculations!H$2,"",Calculations!AI$2)</f>
      </c>
      <c r="X2" s="120">
        <f>IF(Calculations!A2&gt;Calculations!H$2,"",IF(Calculations!A2&gt;Calculations!F$2,Calculations!AJ$2,Calculations!AJ5))</f>
      </c>
      <c r="Y2" s="119">
        <f>IF(Calculations!A2&gt;Calculations!H$2,"",IF(Calculations!A2&gt;Calculations!F$2,"",Calculations!AK5))</f>
      </c>
      <c r="Z2" s="118">
        <f ca="1">IF(Calculations!A2&gt;Calculations!H$2,"",INDIRECT("Calculations!"&amp;ADDRESS(Calculations!$C2,38)))</f>
      </c>
    </row>
    <row r="3" spans="1:26" ht="12.75">
      <c r="A3" s="117">
        <f>Calculations!B3</f>
      </c>
      <c r="B3" s="70">
        <f ca="1">IF(Calculations!A3&gt;Calculations!H$2,"",IF(Calculations!A3&gt;Calculations!F$2,INDIRECT("Calculations!"&amp;ADDRESS(Calculations!$C3,18)),""))</f>
      </c>
      <c r="C3" s="70">
        <f ca="1">IF(Calculations!A3&gt;Calculations!H$2,"",INDIRECT("Calculations!"&amp;ADDRESS(Calculations!$C3,19)))</f>
      </c>
      <c r="D3" s="70">
        <f ca="1">IF(Calculations!A3&gt;Calculations!H$2,"",INDIRECT("Calculations!"&amp;ADDRESS(Calculations!$C3,24)))</f>
      </c>
      <c r="E3" s="70">
        <f ca="1">IF(ISERROR(FIND("C",INDIRECT("Calculations!"&amp;ADDRESS(Calculations!$C3,20)))),"","Y")</f>
      </c>
      <c r="F3" s="70">
        <f ca="1">IF(ISERROR(FIND("F",INDIRECT("Calculations!"&amp;ADDRESS(Calculations!$C3,20)))),"","Y")</f>
      </c>
      <c r="G3" s="70">
        <f ca="1">IF(ISERROR(FIND("M",INDIRECT("Calculations!"&amp;ADDRESS(Calculations!$C3,20)))),"","Y")</f>
      </c>
      <c r="H3" s="70">
        <f ca="1">IF(ISERROR(FIND("E",INDIRECT("Calculations!"&amp;ADDRESS(Calculations!$C3,20)))),"","Y")</f>
      </c>
      <c r="I3" s="70">
        <f ca="1">IF(ISERROR(FIND("B",INDIRECT("Calculations!"&amp;ADDRESS(Calculations!$C3,20)))),"","Y")</f>
      </c>
      <c r="J3" s="70">
        <f ca="1">IF(ISERROR(FIND("G",INDIRECT("Calculations!"&amp;ADDRESS(Calculations!$C3,20)))),"","Y")</f>
      </c>
      <c r="K3" s="70">
        <f ca="1">IF(ISERROR(FIND("T",INDIRECT("Calculations!"&amp;ADDRESS(Calculations!$C3,20)))),"","Y")</f>
      </c>
      <c r="L3" s="118">
        <f ca="1">IF(Calculations!A3&gt;Calculations!H$2,"",INDIRECT("Calculations!"&amp;ADDRESS(Calculations!$C3,22)))</f>
      </c>
      <c r="M3" s="118">
        <f>IF(Calculations!A3&gt;Calculations!H$2,"",Calculations!Y$2)</f>
      </c>
      <c r="N3" s="119">
        <f>IF(Calculations!A3&gt;Calculations!H$2,"",IF(Calculations!A3&gt;Calculations!F$2,Calculations!Z$2,Calculations!Z6))</f>
      </c>
      <c r="O3" s="118">
        <f>IF(Calculations!A3&gt;Calculations!H$2,"",IF(Calculations!A3&gt;Calculations!F$2,Calculations!AA$2,Calculations!AA6))</f>
      </c>
      <c r="P3" s="119">
        <f>IF(Calculations!A3&gt;Calculations!H$2,"",IF(Calculations!A3&gt;Calculations!F$2,Calculations!AB$2,Calculations!AB6))</f>
      </c>
      <c r="Q3" s="119">
        <f>IF(Calculations!A3&gt;Calculations!H$2,"",Calculations!AC$2)</f>
      </c>
      <c r="R3" s="119">
        <f>IF(Calculations!A3&gt;Calculations!H$2,"",Calculations!AD$2)</f>
      </c>
      <c r="S3" s="119">
        <f>IF(Calculations!A3&gt;Calculations!H$2,"",Calculations!AE$2)</f>
      </c>
      <c r="T3" s="119">
        <f>IF(Calculations!A3&gt;Calculations!H$2,"",Calculations!AF$2)</f>
      </c>
      <c r="U3" s="119">
        <f>IF(Calculations!A3&gt;Calculations!H$2,"",Calculations!AG$2)</f>
      </c>
      <c r="V3" s="119">
        <f>IF(Calculations!A3&gt;Calculations!H$2,"",Calculations!AH$2)</f>
      </c>
      <c r="W3" s="119">
        <f>IF(Calculations!A3&gt;Calculations!H$2,"",Calculations!AI$2)</f>
      </c>
      <c r="X3" s="120">
        <f>IF(Calculations!A3&gt;Calculations!H$2,"",IF(Calculations!A3&gt;Calculations!F$2,Calculations!AJ$2,Calculations!AJ6))</f>
      </c>
      <c r="Y3" s="119">
        <f>IF(Calculations!A3&gt;Calculations!H$2,"",IF(Calculations!A3&gt;Calculations!F$2,"",Calculations!AK6))</f>
      </c>
      <c r="Z3" s="118">
        <f ca="1">IF(Calculations!A3&gt;Calculations!H$2,"",INDIRECT("Calculations!"&amp;ADDRESS(Calculations!$C3,38)))</f>
      </c>
    </row>
    <row r="4" spans="1:26" ht="12.75">
      <c r="A4" s="117">
        <f>Calculations!B4</f>
      </c>
      <c r="B4" s="70">
        <f ca="1">IF(Calculations!A4&gt;Calculations!H$2,"",IF(Calculations!A4&gt;Calculations!F$2,INDIRECT("Calculations!"&amp;ADDRESS(Calculations!$C4,18)),""))</f>
      </c>
      <c r="C4" s="70">
        <f ca="1">IF(Calculations!A4&gt;Calculations!H$2,"",INDIRECT("Calculations!"&amp;ADDRESS(Calculations!$C4,19)))</f>
      </c>
      <c r="D4" s="70">
        <f ca="1">IF(Calculations!A4&gt;Calculations!H$2,"",INDIRECT("Calculations!"&amp;ADDRESS(Calculations!$C4,24)))</f>
      </c>
      <c r="E4" s="70">
        <f ca="1">IF(ISERROR(FIND("C",INDIRECT("Calculations!"&amp;ADDRESS(Calculations!$C4,20)))),"","Y")</f>
      </c>
      <c r="F4" s="70">
        <f ca="1">IF(ISERROR(FIND("F",INDIRECT("Calculations!"&amp;ADDRESS(Calculations!$C4,20)))),"","Y")</f>
      </c>
      <c r="G4" s="70">
        <f ca="1">IF(ISERROR(FIND("M",INDIRECT("Calculations!"&amp;ADDRESS(Calculations!$C4,20)))),"","Y")</f>
      </c>
      <c r="H4" s="70">
        <f ca="1">IF(ISERROR(FIND("E",INDIRECT("Calculations!"&amp;ADDRESS(Calculations!$C4,20)))),"","Y")</f>
      </c>
      <c r="I4" s="70">
        <f ca="1">IF(ISERROR(FIND("B",INDIRECT("Calculations!"&amp;ADDRESS(Calculations!$C4,20)))),"","Y")</f>
      </c>
      <c r="J4" s="70">
        <f ca="1">IF(ISERROR(FIND("G",INDIRECT("Calculations!"&amp;ADDRESS(Calculations!$C4,20)))),"","Y")</f>
      </c>
      <c r="K4" s="70">
        <f ca="1">IF(ISERROR(FIND("T",INDIRECT("Calculations!"&amp;ADDRESS(Calculations!$C4,20)))),"","Y")</f>
      </c>
      <c r="L4" s="118">
        <f ca="1">IF(Calculations!A4&gt;Calculations!H$2,"",INDIRECT("Calculations!"&amp;ADDRESS(Calculations!$C4,22)))</f>
      </c>
      <c r="M4" s="118">
        <f>IF(Calculations!A4&gt;Calculations!H$2,"",Calculations!Y$2)</f>
      </c>
      <c r="N4" s="119">
        <f>IF(Calculations!A4&gt;Calculations!H$2,"",IF(Calculations!A4&gt;Calculations!F$2,Calculations!Z$2,Calculations!Z7))</f>
      </c>
      <c r="O4" s="118">
        <f>IF(Calculations!A4&gt;Calculations!H$2,"",IF(Calculations!A4&gt;Calculations!F$2,Calculations!AA$2,Calculations!AA7))</f>
      </c>
      <c r="P4" s="119">
        <f>IF(Calculations!A4&gt;Calculations!H$2,"",IF(Calculations!A4&gt;Calculations!F$2,Calculations!AB$2,Calculations!AB7))</f>
      </c>
      <c r="Q4" s="119">
        <f>IF(Calculations!A4&gt;Calculations!H$2,"",Calculations!AC$2)</f>
      </c>
      <c r="R4" s="119">
        <f>IF(Calculations!A4&gt;Calculations!H$2,"",Calculations!AD$2)</f>
      </c>
      <c r="S4" s="119">
        <f>IF(Calculations!A4&gt;Calculations!H$2,"",Calculations!AE$2)</f>
      </c>
      <c r="T4" s="119">
        <f>IF(Calculations!A4&gt;Calculations!H$2,"",Calculations!AF$2)</f>
      </c>
      <c r="U4" s="119">
        <f>IF(Calculations!A4&gt;Calculations!H$2,"",Calculations!AG$2)</f>
      </c>
      <c r="V4" s="119">
        <f>IF(Calculations!A4&gt;Calculations!H$2,"",Calculations!AH$2)</f>
      </c>
      <c r="W4" s="119">
        <f>IF(Calculations!A4&gt;Calculations!H$2,"",Calculations!AI$2)</f>
      </c>
      <c r="X4" s="120">
        <f>IF(Calculations!A4&gt;Calculations!H$2,"",IF(Calculations!A4&gt;Calculations!F$2,Calculations!AJ$2,Calculations!AJ7))</f>
      </c>
      <c r="Y4" s="119">
        <f>IF(Calculations!A4&gt;Calculations!H$2,"",IF(Calculations!A4&gt;Calculations!F$2,"",Calculations!AK7))</f>
      </c>
      <c r="Z4" s="118">
        <f ca="1">IF(Calculations!A4&gt;Calculations!H$2,"",INDIRECT("Calculations!"&amp;ADDRESS(Calculations!$C4,38)))</f>
      </c>
    </row>
    <row r="5" spans="1:26" ht="12.75">
      <c r="A5" s="117">
        <f>Calculations!B5</f>
      </c>
      <c r="B5" s="70">
        <f ca="1">IF(Calculations!A5&gt;Calculations!H$2,"",IF(Calculations!A5&gt;Calculations!F$2,INDIRECT("Calculations!"&amp;ADDRESS(Calculations!$C5,18)),""))</f>
      </c>
      <c r="C5" s="70">
        <f ca="1">IF(Calculations!A5&gt;Calculations!H$2,"",INDIRECT("Calculations!"&amp;ADDRESS(Calculations!$C5,19)))</f>
      </c>
      <c r="D5" s="70">
        <f ca="1">IF(Calculations!A5&gt;Calculations!H$2,"",INDIRECT("Calculations!"&amp;ADDRESS(Calculations!$C5,24)))</f>
      </c>
      <c r="E5" s="70">
        <f ca="1">IF(ISERROR(FIND("C",INDIRECT("Calculations!"&amp;ADDRESS(Calculations!$C5,20)))),"","Y")</f>
      </c>
      <c r="F5" s="70">
        <f ca="1">IF(ISERROR(FIND("F",INDIRECT("Calculations!"&amp;ADDRESS(Calculations!$C5,20)))),"","Y")</f>
      </c>
      <c r="G5" s="70">
        <f ca="1">IF(ISERROR(FIND("M",INDIRECT("Calculations!"&amp;ADDRESS(Calculations!$C5,20)))),"","Y")</f>
      </c>
      <c r="H5" s="70">
        <f ca="1">IF(ISERROR(FIND("E",INDIRECT("Calculations!"&amp;ADDRESS(Calculations!$C5,20)))),"","Y")</f>
      </c>
      <c r="I5" s="70">
        <f ca="1">IF(ISERROR(FIND("B",INDIRECT("Calculations!"&amp;ADDRESS(Calculations!$C5,20)))),"","Y")</f>
      </c>
      <c r="J5" s="70">
        <f ca="1">IF(ISERROR(FIND("G",INDIRECT("Calculations!"&amp;ADDRESS(Calculations!$C5,20)))),"","Y")</f>
      </c>
      <c r="K5" s="70">
        <f ca="1">IF(ISERROR(FIND("T",INDIRECT("Calculations!"&amp;ADDRESS(Calculations!$C5,20)))),"","Y")</f>
      </c>
      <c r="L5" s="118">
        <f ca="1">IF(Calculations!A5&gt;Calculations!H$2,"",INDIRECT("Calculations!"&amp;ADDRESS(Calculations!$C5,22)))</f>
      </c>
      <c r="M5" s="118">
        <f>IF(Calculations!A5&gt;Calculations!H$2,"",Calculations!Y$2)</f>
      </c>
      <c r="N5" s="119">
        <f>IF(Calculations!A5&gt;Calculations!H$2,"",IF(Calculations!A5&gt;Calculations!F$2,Calculations!Z$2,Calculations!Z8))</f>
      </c>
      <c r="O5" s="118">
        <f>IF(Calculations!A5&gt;Calculations!H$2,"",IF(Calculations!A5&gt;Calculations!F$2,Calculations!AA$2,Calculations!AA8))</f>
      </c>
      <c r="P5" s="119">
        <f>IF(Calculations!A5&gt;Calculations!H$2,"",IF(Calculations!A5&gt;Calculations!F$2,Calculations!AB$2,Calculations!AB8))</f>
      </c>
      <c r="Q5" s="119">
        <f>IF(Calculations!A5&gt;Calculations!H$2,"",Calculations!AC$2)</f>
      </c>
      <c r="R5" s="119">
        <f>IF(Calculations!A5&gt;Calculations!H$2,"",Calculations!AD$2)</f>
      </c>
      <c r="S5" s="119">
        <f>IF(Calculations!A5&gt;Calculations!H$2,"",Calculations!AE$2)</f>
      </c>
      <c r="T5" s="119">
        <f>IF(Calculations!A5&gt;Calculations!H$2,"",Calculations!AF$2)</f>
      </c>
      <c r="U5" s="119">
        <f>IF(Calculations!A5&gt;Calculations!H$2,"",Calculations!AG$2)</f>
      </c>
      <c r="V5" s="119">
        <f>IF(Calculations!A5&gt;Calculations!H$2,"",Calculations!AH$2)</f>
      </c>
      <c r="W5" s="119">
        <f>IF(Calculations!A5&gt;Calculations!H$2,"",Calculations!AI$2)</f>
      </c>
      <c r="X5" s="120">
        <f>IF(Calculations!A5&gt;Calculations!H$2,"",IF(Calculations!A5&gt;Calculations!F$2,Calculations!AJ$2,Calculations!AJ8))</f>
      </c>
      <c r="Y5" s="119">
        <f>IF(Calculations!A5&gt;Calculations!H$2,"",IF(Calculations!A5&gt;Calculations!F$2,"",Calculations!AK8))</f>
      </c>
      <c r="Z5" s="118">
        <f ca="1">IF(Calculations!A5&gt;Calculations!H$2,"",INDIRECT("Calculations!"&amp;ADDRESS(Calculations!$C5,38)))</f>
      </c>
    </row>
    <row r="6" spans="1:26" ht="12.75">
      <c r="A6" s="117">
        <f>Calculations!B6</f>
      </c>
      <c r="B6" s="70">
        <f ca="1">IF(Calculations!A6&gt;Calculations!H$2,"",IF(Calculations!A6&gt;Calculations!F$2,INDIRECT("Calculations!"&amp;ADDRESS(Calculations!$C6,18)),""))</f>
      </c>
      <c r="C6" s="70">
        <f ca="1">IF(Calculations!A6&gt;Calculations!H$2,"",INDIRECT("Calculations!"&amp;ADDRESS(Calculations!$C6,19)))</f>
      </c>
      <c r="D6" s="70">
        <f ca="1">IF(Calculations!A6&gt;Calculations!H$2,"",INDIRECT("Calculations!"&amp;ADDRESS(Calculations!$C6,24)))</f>
      </c>
      <c r="E6" s="70">
        <f ca="1">IF(ISERROR(FIND("C",INDIRECT("Calculations!"&amp;ADDRESS(Calculations!$C6,20)))),"","Y")</f>
      </c>
      <c r="F6" s="70">
        <f ca="1">IF(ISERROR(FIND("F",INDIRECT("Calculations!"&amp;ADDRESS(Calculations!$C6,20)))),"","Y")</f>
      </c>
      <c r="G6" s="70">
        <f ca="1">IF(ISERROR(FIND("M",INDIRECT("Calculations!"&amp;ADDRESS(Calculations!$C6,20)))),"","Y")</f>
      </c>
      <c r="H6" s="70">
        <f ca="1">IF(ISERROR(FIND("E",INDIRECT("Calculations!"&amp;ADDRESS(Calculations!$C6,20)))),"","Y")</f>
      </c>
      <c r="I6" s="70">
        <f ca="1">IF(ISERROR(FIND("B",INDIRECT("Calculations!"&amp;ADDRESS(Calculations!$C6,20)))),"","Y")</f>
      </c>
      <c r="J6" s="70">
        <f ca="1">IF(ISERROR(FIND("G",INDIRECT("Calculations!"&amp;ADDRESS(Calculations!$C6,20)))),"","Y")</f>
      </c>
      <c r="K6" s="70">
        <f ca="1">IF(ISERROR(FIND("T",INDIRECT("Calculations!"&amp;ADDRESS(Calculations!$C6,20)))),"","Y")</f>
      </c>
      <c r="L6" s="118">
        <f ca="1">IF(Calculations!A6&gt;Calculations!H$2,"",INDIRECT("Calculations!"&amp;ADDRESS(Calculations!$C6,22)))</f>
      </c>
      <c r="M6" s="118">
        <f>IF(Calculations!A6&gt;Calculations!H$2,"",Calculations!Y$2)</f>
      </c>
      <c r="N6" s="119">
        <f>IF(Calculations!A6&gt;Calculations!H$2,"",IF(Calculations!A6&gt;Calculations!F$2,Calculations!Z$2,Calculations!Z9))</f>
      </c>
      <c r="O6" s="118">
        <f>IF(Calculations!A6&gt;Calculations!H$2,"",IF(Calculations!A6&gt;Calculations!F$2,Calculations!AA$2,Calculations!AA9))</f>
      </c>
      <c r="P6" s="119">
        <f>IF(Calculations!A6&gt;Calculations!H$2,"",IF(Calculations!A6&gt;Calculations!F$2,Calculations!AB$2,Calculations!AB9))</f>
      </c>
      <c r="Q6" s="119">
        <f>IF(Calculations!A6&gt;Calculations!H$2,"",Calculations!AC$2)</f>
      </c>
      <c r="R6" s="119">
        <f>IF(Calculations!A6&gt;Calculations!H$2,"",Calculations!AD$2)</f>
      </c>
      <c r="S6" s="119">
        <f>IF(Calculations!A6&gt;Calculations!H$2,"",Calculations!AE$2)</f>
      </c>
      <c r="T6" s="119">
        <f>IF(Calculations!A6&gt;Calculations!H$2,"",Calculations!AF$2)</f>
      </c>
      <c r="U6" s="119">
        <f>IF(Calculations!A6&gt;Calculations!H$2,"",Calculations!AG$2)</f>
      </c>
      <c r="V6" s="119">
        <f>IF(Calculations!A6&gt;Calculations!H$2,"",Calculations!AH$2)</f>
      </c>
      <c r="W6" s="119">
        <f>IF(Calculations!A6&gt;Calculations!H$2,"",Calculations!AI$2)</f>
      </c>
      <c r="X6" s="120">
        <f>IF(Calculations!A6&gt;Calculations!H$2,"",IF(Calculations!A6&gt;Calculations!F$2,Calculations!AJ$2,Calculations!AJ9))</f>
      </c>
      <c r="Y6" s="119">
        <f>IF(Calculations!A6&gt;Calculations!H$2,"",IF(Calculations!A6&gt;Calculations!F$2,"",Calculations!AK9))</f>
      </c>
      <c r="Z6" s="118">
        <f ca="1">IF(Calculations!A6&gt;Calculations!H$2,"",INDIRECT("Calculations!"&amp;ADDRESS(Calculations!$C6,38)))</f>
      </c>
    </row>
    <row r="7" spans="1:26" ht="12.75">
      <c r="A7" s="117">
        <f>Calculations!B7</f>
      </c>
      <c r="B7" s="70">
        <f ca="1">IF(Calculations!A7&gt;Calculations!H$2,"",IF(Calculations!A7&gt;Calculations!F$2,INDIRECT("Calculations!"&amp;ADDRESS(Calculations!$C7,18)),""))</f>
      </c>
      <c r="C7" s="70">
        <f ca="1">IF(Calculations!A7&gt;Calculations!H$2,"",INDIRECT("Calculations!"&amp;ADDRESS(Calculations!$C7,19)))</f>
      </c>
      <c r="D7" s="70">
        <f ca="1">IF(Calculations!A7&gt;Calculations!H$2,"",INDIRECT("Calculations!"&amp;ADDRESS(Calculations!$C7,24)))</f>
      </c>
      <c r="E7" s="70">
        <f ca="1">IF(ISERROR(FIND("C",INDIRECT("Calculations!"&amp;ADDRESS(Calculations!$C7,20)))),"","Y")</f>
      </c>
      <c r="F7" s="70">
        <f ca="1">IF(ISERROR(FIND("F",INDIRECT("Calculations!"&amp;ADDRESS(Calculations!$C7,20)))),"","Y")</f>
      </c>
      <c r="G7" s="70">
        <f ca="1">IF(ISERROR(FIND("M",INDIRECT("Calculations!"&amp;ADDRESS(Calculations!$C7,20)))),"","Y")</f>
      </c>
      <c r="H7" s="70">
        <f ca="1">IF(ISERROR(FIND("E",INDIRECT("Calculations!"&amp;ADDRESS(Calculations!$C7,20)))),"","Y")</f>
      </c>
      <c r="I7" s="70">
        <f ca="1">IF(ISERROR(FIND("B",INDIRECT("Calculations!"&amp;ADDRESS(Calculations!$C7,20)))),"","Y")</f>
      </c>
      <c r="J7" s="70">
        <f ca="1">IF(ISERROR(FIND("G",INDIRECT("Calculations!"&amp;ADDRESS(Calculations!$C7,20)))),"","Y")</f>
      </c>
      <c r="K7" s="70">
        <f ca="1">IF(ISERROR(FIND("T",INDIRECT("Calculations!"&amp;ADDRESS(Calculations!$C7,20)))),"","Y")</f>
      </c>
      <c r="L7" s="118">
        <f ca="1">IF(Calculations!A7&gt;Calculations!H$2,"",INDIRECT("Calculations!"&amp;ADDRESS(Calculations!$C7,22)))</f>
      </c>
      <c r="M7" s="118">
        <f>IF(Calculations!A7&gt;Calculations!H$2,"",Calculations!Y$2)</f>
      </c>
      <c r="N7" s="119">
        <f>IF(Calculations!A7&gt;Calculations!H$2,"",IF(Calculations!A7&gt;Calculations!F$2,Calculations!Z$2,Calculations!Z10))</f>
      </c>
      <c r="O7" s="118">
        <f>IF(Calculations!A7&gt;Calculations!H$2,"",IF(Calculations!A7&gt;Calculations!F$2,Calculations!AA$2,Calculations!AA10))</f>
      </c>
      <c r="P7" s="119">
        <f>IF(Calculations!A7&gt;Calculations!H$2,"",IF(Calculations!A7&gt;Calculations!F$2,Calculations!AB$2,Calculations!AB10))</f>
      </c>
      <c r="Q7" s="119">
        <f>IF(Calculations!A7&gt;Calculations!H$2,"",Calculations!AC$2)</f>
      </c>
      <c r="R7" s="119">
        <f>IF(Calculations!A7&gt;Calculations!H$2,"",Calculations!AD$2)</f>
      </c>
      <c r="S7" s="119">
        <f>IF(Calculations!A7&gt;Calculations!H$2,"",Calculations!AE$2)</f>
      </c>
      <c r="T7" s="119">
        <f>IF(Calculations!A7&gt;Calculations!H$2,"",Calculations!AF$2)</f>
      </c>
      <c r="U7" s="119">
        <f>IF(Calculations!A7&gt;Calculations!H$2,"",Calculations!AG$2)</f>
      </c>
      <c r="V7" s="119">
        <f>IF(Calculations!A7&gt;Calculations!H$2,"",Calculations!AH$2)</f>
      </c>
      <c r="W7" s="119">
        <f>IF(Calculations!A7&gt;Calculations!H$2,"",Calculations!AI$2)</f>
      </c>
      <c r="X7" s="120">
        <f>IF(Calculations!A7&gt;Calculations!H$2,"",IF(Calculations!A7&gt;Calculations!F$2,Calculations!AJ$2,Calculations!AJ10))</f>
      </c>
      <c r="Y7" s="119">
        <f>IF(Calculations!A7&gt;Calculations!H$2,"",IF(Calculations!A7&gt;Calculations!F$2,"",Calculations!AK10))</f>
      </c>
      <c r="Z7" s="118">
        <f ca="1">IF(Calculations!A7&gt;Calculations!H$2,"",INDIRECT("Calculations!"&amp;ADDRESS(Calculations!$C7,38)))</f>
      </c>
    </row>
    <row r="8" spans="1:26" ht="12.75">
      <c r="A8" s="117">
        <f>Calculations!B8</f>
      </c>
      <c r="B8" s="70">
        <f ca="1">IF(Calculations!A8&gt;Calculations!H$2,"",IF(Calculations!A8&gt;Calculations!F$2,INDIRECT("Calculations!"&amp;ADDRESS(Calculations!$C8,18)),""))</f>
      </c>
      <c r="C8" s="70">
        <f ca="1">IF(Calculations!A8&gt;Calculations!H$2,"",INDIRECT("Calculations!"&amp;ADDRESS(Calculations!$C8,19)))</f>
      </c>
      <c r="D8" s="70">
        <f ca="1">IF(Calculations!A8&gt;Calculations!H$2,"",INDIRECT("Calculations!"&amp;ADDRESS(Calculations!$C8,24)))</f>
      </c>
      <c r="E8" s="70">
        <f ca="1">IF(ISERROR(FIND("C",INDIRECT("Calculations!"&amp;ADDRESS(Calculations!$C8,20)))),"","Y")</f>
      </c>
      <c r="F8" s="70">
        <f ca="1">IF(ISERROR(FIND("F",INDIRECT("Calculations!"&amp;ADDRESS(Calculations!$C8,20)))),"","Y")</f>
      </c>
      <c r="G8" s="70">
        <f ca="1">IF(ISERROR(FIND("M",INDIRECT("Calculations!"&amp;ADDRESS(Calculations!$C8,20)))),"","Y")</f>
      </c>
      <c r="H8" s="70">
        <f ca="1">IF(ISERROR(FIND("E",INDIRECT("Calculations!"&amp;ADDRESS(Calculations!$C8,20)))),"","Y")</f>
      </c>
      <c r="I8" s="70">
        <f ca="1">IF(ISERROR(FIND("B",INDIRECT("Calculations!"&amp;ADDRESS(Calculations!$C8,20)))),"","Y")</f>
      </c>
      <c r="J8" s="70">
        <f ca="1">IF(ISERROR(FIND("G",INDIRECT("Calculations!"&amp;ADDRESS(Calculations!$C8,20)))),"","Y")</f>
      </c>
      <c r="K8" s="70">
        <f ca="1">IF(ISERROR(FIND("T",INDIRECT("Calculations!"&amp;ADDRESS(Calculations!$C8,20)))),"","Y")</f>
      </c>
      <c r="L8" s="118">
        <f ca="1">IF(Calculations!A8&gt;Calculations!H$2,"",INDIRECT("Calculations!"&amp;ADDRESS(Calculations!$C8,22)))</f>
      </c>
      <c r="M8" s="118">
        <f>IF(Calculations!A8&gt;Calculations!H$2,"",Calculations!Y$2)</f>
      </c>
      <c r="N8" s="119">
        <f>IF(Calculations!A8&gt;Calculations!H$2,"",IF(Calculations!A8&gt;Calculations!F$2,Calculations!Z$2,Calculations!Z11))</f>
      </c>
      <c r="O8" s="118">
        <f>IF(Calculations!A8&gt;Calculations!H$2,"",IF(Calculations!A8&gt;Calculations!F$2,Calculations!AA$2,Calculations!AA11))</f>
      </c>
      <c r="P8" s="119">
        <f>IF(Calculations!A8&gt;Calculations!H$2,"",IF(Calculations!A8&gt;Calculations!F$2,Calculations!AB$2,Calculations!AB11))</f>
      </c>
      <c r="Q8" s="119">
        <f>IF(Calculations!A8&gt;Calculations!H$2,"",Calculations!AC$2)</f>
      </c>
      <c r="R8" s="119">
        <f>IF(Calculations!A8&gt;Calculations!H$2,"",Calculations!AD$2)</f>
      </c>
      <c r="S8" s="119">
        <f>IF(Calculations!A8&gt;Calculations!H$2,"",Calculations!AE$2)</f>
      </c>
      <c r="T8" s="119">
        <f>IF(Calculations!A8&gt;Calculations!H$2,"",Calculations!AF$2)</f>
      </c>
      <c r="U8" s="119">
        <f>IF(Calculations!A8&gt;Calculations!H$2,"",Calculations!AG$2)</f>
      </c>
      <c r="V8" s="119">
        <f>IF(Calculations!A8&gt;Calculations!H$2,"",Calculations!AH$2)</f>
      </c>
      <c r="W8" s="119">
        <f>IF(Calculations!A8&gt;Calculations!H$2,"",Calculations!AI$2)</f>
      </c>
      <c r="X8" s="120">
        <f>IF(Calculations!A8&gt;Calculations!H$2,"",IF(Calculations!A8&gt;Calculations!F$2,Calculations!AJ$2,Calculations!AJ11))</f>
      </c>
      <c r="Y8" s="119">
        <f>IF(Calculations!A8&gt;Calculations!H$2,"",IF(Calculations!A8&gt;Calculations!F$2,"",Calculations!AK11))</f>
      </c>
      <c r="Z8" s="118">
        <f ca="1">IF(Calculations!A8&gt;Calculations!H$2,"",INDIRECT("Calculations!"&amp;ADDRESS(Calculations!$C8,38)))</f>
      </c>
    </row>
    <row r="9" spans="1:26" ht="12.75">
      <c r="A9" s="117">
        <f>Calculations!B9</f>
      </c>
      <c r="B9" s="70">
        <f ca="1">IF(Calculations!A9&gt;Calculations!H$2,"",IF(Calculations!A9&gt;Calculations!F$2,INDIRECT("Calculations!"&amp;ADDRESS(Calculations!$C9,18)),""))</f>
      </c>
      <c r="C9" s="70">
        <f ca="1">IF(Calculations!A9&gt;Calculations!H$2,"",INDIRECT("Calculations!"&amp;ADDRESS(Calculations!$C9,19)))</f>
      </c>
      <c r="D9" s="70">
        <f ca="1">IF(Calculations!A9&gt;Calculations!H$2,"",INDIRECT("Calculations!"&amp;ADDRESS(Calculations!$C9,24)))</f>
      </c>
      <c r="E9" s="70">
        <f ca="1">IF(ISERROR(FIND("C",INDIRECT("Calculations!"&amp;ADDRESS(Calculations!$C9,20)))),"","Y")</f>
      </c>
      <c r="F9" s="70">
        <f ca="1">IF(ISERROR(FIND("F",INDIRECT("Calculations!"&amp;ADDRESS(Calculations!$C9,20)))),"","Y")</f>
      </c>
      <c r="G9" s="70">
        <f ca="1">IF(ISERROR(FIND("M",INDIRECT("Calculations!"&amp;ADDRESS(Calculations!$C9,20)))),"","Y")</f>
      </c>
      <c r="H9" s="70">
        <f ca="1">IF(ISERROR(FIND("E",INDIRECT("Calculations!"&amp;ADDRESS(Calculations!$C9,20)))),"","Y")</f>
      </c>
      <c r="I9" s="70">
        <f ca="1">IF(ISERROR(FIND("B",INDIRECT("Calculations!"&amp;ADDRESS(Calculations!$C9,20)))),"","Y")</f>
      </c>
      <c r="J9" s="70">
        <f ca="1">IF(ISERROR(FIND("G",INDIRECT("Calculations!"&amp;ADDRESS(Calculations!$C9,20)))),"","Y")</f>
      </c>
      <c r="K9" s="70">
        <f ca="1">IF(ISERROR(FIND("T",INDIRECT("Calculations!"&amp;ADDRESS(Calculations!$C9,20)))),"","Y")</f>
      </c>
      <c r="L9" s="118">
        <f ca="1">IF(Calculations!A9&gt;Calculations!H$2,"",INDIRECT("Calculations!"&amp;ADDRESS(Calculations!$C9,22)))</f>
      </c>
      <c r="M9" s="118">
        <f>IF(Calculations!A9&gt;Calculations!H$2,"",Calculations!Y$2)</f>
      </c>
      <c r="N9" s="119">
        <f>IF(Calculations!A9&gt;Calculations!H$2,"",IF(Calculations!A9&gt;Calculations!F$2,Calculations!Z$2,Calculations!Z12))</f>
      </c>
      <c r="O9" s="118">
        <f>IF(Calculations!A9&gt;Calculations!H$2,"",IF(Calculations!A9&gt;Calculations!F$2,Calculations!AA$2,Calculations!AA12))</f>
      </c>
      <c r="P9" s="119">
        <f>IF(Calculations!A9&gt;Calculations!H$2,"",IF(Calculations!A9&gt;Calculations!F$2,Calculations!AB$2,Calculations!AB12))</f>
      </c>
      <c r="Q9" s="119">
        <f>IF(Calculations!A9&gt;Calculations!H$2,"",Calculations!AC$2)</f>
      </c>
      <c r="R9" s="119">
        <f>IF(Calculations!A9&gt;Calculations!H$2,"",Calculations!AD$2)</f>
      </c>
      <c r="S9" s="119">
        <f>IF(Calculations!A9&gt;Calculations!H$2,"",Calculations!AE$2)</f>
      </c>
      <c r="T9" s="119">
        <f>IF(Calculations!A9&gt;Calculations!H$2,"",Calculations!AF$2)</f>
      </c>
      <c r="U9" s="119">
        <f>IF(Calculations!A9&gt;Calculations!H$2,"",Calculations!AG$2)</f>
      </c>
      <c r="V9" s="119">
        <f>IF(Calculations!A9&gt;Calculations!H$2,"",Calculations!AH$2)</f>
      </c>
      <c r="W9" s="119">
        <f>IF(Calculations!A9&gt;Calculations!H$2,"",Calculations!AI$2)</f>
      </c>
      <c r="X9" s="120">
        <f>IF(Calculations!A9&gt;Calculations!H$2,"",IF(Calculations!A9&gt;Calculations!F$2,Calculations!AJ$2,Calculations!AJ12))</f>
      </c>
      <c r="Y9" s="119">
        <f>IF(Calculations!A9&gt;Calculations!H$2,"",IF(Calculations!A9&gt;Calculations!F$2,"",Calculations!AK12))</f>
      </c>
      <c r="Z9" s="118">
        <f ca="1">IF(Calculations!A9&gt;Calculations!H$2,"",INDIRECT("Calculations!"&amp;ADDRESS(Calculations!$C9,38)))</f>
      </c>
    </row>
    <row r="10" spans="1:26" ht="12.75">
      <c r="A10" s="117">
        <f>Calculations!B10</f>
      </c>
      <c r="B10" s="70">
        <f ca="1">IF(Calculations!A10&gt;Calculations!H$2,"",IF(Calculations!A10&gt;Calculations!F$2,INDIRECT("Calculations!"&amp;ADDRESS(Calculations!$C10,18)),""))</f>
      </c>
      <c r="C10" s="70">
        <f ca="1">IF(Calculations!A10&gt;Calculations!H$2,"",INDIRECT("Calculations!"&amp;ADDRESS(Calculations!$C10,19)))</f>
      </c>
      <c r="D10" s="70">
        <f ca="1">IF(Calculations!A10&gt;Calculations!H$2,"",INDIRECT("Calculations!"&amp;ADDRESS(Calculations!$C10,24)))</f>
      </c>
      <c r="E10" s="70">
        <f ca="1">IF(ISERROR(FIND("C",INDIRECT("Calculations!"&amp;ADDRESS(Calculations!$C10,20)))),"","Y")</f>
      </c>
      <c r="F10" s="70">
        <f ca="1">IF(ISERROR(FIND("F",INDIRECT("Calculations!"&amp;ADDRESS(Calculations!$C10,20)))),"","Y")</f>
      </c>
      <c r="G10" s="70">
        <f ca="1">IF(ISERROR(FIND("M",INDIRECT("Calculations!"&amp;ADDRESS(Calculations!$C10,20)))),"","Y")</f>
      </c>
      <c r="H10" s="70">
        <f ca="1">IF(ISERROR(FIND("E",INDIRECT("Calculations!"&amp;ADDRESS(Calculations!$C10,20)))),"","Y")</f>
      </c>
      <c r="I10" s="70">
        <f ca="1">IF(ISERROR(FIND("B",INDIRECT("Calculations!"&amp;ADDRESS(Calculations!$C10,20)))),"","Y")</f>
      </c>
      <c r="J10" s="70">
        <f ca="1">IF(ISERROR(FIND("G",INDIRECT("Calculations!"&amp;ADDRESS(Calculations!$C10,20)))),"","Y")</f>
      </c>
      <c r="K10" s="70">
        <f ca="1">IF(ISERROR(FIND("T",INDIRECT("Calculations!"&amp;ADDRESS(Calculations!$C10,20)))),"","Y")</f>
      </c>
      <c r="L10" s="118">
        <f ca="1">IF(Calculations!A10&gt;Calculations!H$2,"",INDIRECT("Calculations!"&amp;ADDRESS(Calculations!$C10,22)))</f>
      </c>
      <c r="M10" s="118">
        <f>IF(Calculations!A10&gt;Calculations!H$2,"",Calculations!Y$2)</f>
      </c>
      <c r="N10" s="119">
        <f>IF(Calculations!A10&gt;Calculations!H$2,"",IF(Calculations!A10&gt;Calculations!F$2,Calculations!Z$2,Calculations!Z13))</f>
      </c>
      <c r="O10" s="118">
        <f>IF(Calculations!A10&gt;Calculations!H$2,"",IF(Calculations!A10&gt;Calculations!F$2,Calculations!AA$2,Calculations!AA13))</f>
      </c>
      <c r="P10" s="119">
        <f>IF(Calculations!A10&gt;Calculations!H$2,"",IF(Calculations!A10&gt;Calculations!F$2,Calculations!AB$2,Calculations!AB13))</f>
      </c>
      <c r="Q10" s="119">
        <f>IF(Calculations!A10&gt;Calculations!H$2,"",Calculations!AC$2)</f>
      </c>
      <c r="R10" s="119">
        <f>IF(Calculations!A10&gt;Calculations!H$2,"",Calculations!AD$2)</f>
      </c>
      <c r="S10" s="119">
        <f>IF(Calculations!A10&gt;Calculations!H$2,"",Calculations!AE$2)</f>
      </c>
      <c r="T10" s="119">
        <f>IF(Calculations!A10&gt;Calculations!H$2,"",Calculations!AF$2)</f>
      </c>
      <c r="U10" s="119">
        <f>IF(Calculations!A10&gt;Calculations!H$2,"",Calculations!AG$2)</f>
      </c>
      <c r="V10" s="119">
        <f>IF(Calculations!A10&gt;Calculations!H$2,"",Calculations!AH$2)</f>
      </c>
      <c r="W10" s="119">
        <f>IF(Calculations!A10&gt;Calculations!H$2,"",Calculations!AI$2)</f>
      </c>
      <c r="X10" s="120">
        <f>IF(Calculations!A10&gt;Calculations!H$2,"",IF(Calculations!A10&gt;Calculations!F$2,Calculations!AJ$2,Calculations!AJ13))</f>
      </c>
      <c r="Y10" s="119">
        <f>IF(Calculations!A10&gt;Calculations!H$2,"",IF(Calculations!A10&gt;Calculations!F$2,"",Calculations!AK13))</f>
      </c>
      <c r="Z10" s="118">
        <f ca="1">IF(Calculations!A10&gt;Calculations!H$2,"",INDIRECT("Calculations!"&amp;ADDRESS(Calculations!$C10,38)))</f>
      </c>
    </row>
    <row r="11" spans="1:26" ht="12.75">
      <c r="A11" s="117">
        <f>Calculations!B11</f>
      </c>
      <c r="B11" s="70">
        <f ca="1">IF(Calculations!A11&gt;Calculations!H$2,"",IF(Calculations!A11&gt;Calculations!F$2,INDIRECT("Calculations!"&amp;ADDRESS(Calculations!$C11,18)),""))</f>
      </c>
      <c r="C11" s="70">
        <f ca="1">IF(Calculations!A11&gt;Calculations!H$2,"",INDIRECT("Calculations!"&amp;ADDRESS(Calculations!$C11,19)))</f>
      </c>
      <c r="D11" s="70">
        <f ca="1">IF(Calculations!A11&gt;Calculations!H$2,"",INDIRECT("Calculations!"&amp;ADDRESS(Calculations!$C11,24)))</f>
      </c>
      <c r="E11" s="70">
        <f ca="1">IF(ISERROR(FIND("C",INDIRECT("Calculations!"&amp;ADDRESS(Calculations!$C11,20)))),"","Y")</f>
      </c>
      <c r="F11" s="70">
        <f ca="1">IF(ISERROR(FIND("F",INDIRECT("Calculations!"&amp;ADDRESS(Calculations!$C11,20)))),"","Y")</f>
      </c>
      <c r="G11" s="70">
        <f ca="1">IF(ISERROR(FIND("M",INDIRECT("Calculations!"&amp;ADDRESS(Calculations!$C11,20)))),"","Y")</f>
      </c>
      <c r="H11" s="70">
        <f ca="1">IF(ISERROR(FIND("E",INDIRECT("Calculations!"&amp;ADDRESS(Calculations!$C11,20)))),"","Y")</f>
      </c>
      <c r="I11" s="70">
        <f ca="1">IF(ISERROR(FIND("B",INDIRECT("Calculations!"&amp;ADDRESS(Calculations!$C11,20)))),"","Y")</f>
      </c>
      <c r="J11" s="70">
        <f ca="1">IF(ISERROR(FIND("G",INDIRECT("Calculations!"&amp;ADDRESS(Calculations!$C11,20)))),"","Y")</f>
      </c>
      <c r="K11" s="70">
        <f ca="1">IF(ISERROR(FIND("T",INDIRECT("Calculations!"&amp;ADDRESS(Calculations!$C11,20)))),"","Y")</f>
      </c>
      <c r="L11" s="118">
        <f ca="1">IF(Calculations!A11&gt;Calculations!H$2,"",INDIRECT("Calculations!"&amp;ADDRESS(Calculations!$C11,22)))</f>
      </c>
      <c r="M11" s="118">
        <f>IF(Calculations!A11&gt;Calculations!H$2,"",Calculations!Y$2)</f>
      </c>
      <c r="N11" s="119">
        <f>IF(Calculations!A11&gt;Calculations!H$2,"",IF(Calculations!A11&gt;Calculations!F$2,Calculations!Z$2,Calculations!Z14))</f>
      </c>
      <c r="O11" s="118">
        <f>IF(Calculations!A11&gt;Calculations!H$2,"",IF(Calculations!A11&gt;Calculations!F$2,Calculations!AA$2,Calculations!AA14))</f>
      </c>
      <c r="P11" s="119">
        <f>IF(Calculations!A11&gt;Calculations!H$2,"",IF(Calculations!A11&gt;Calculations!F$2,Calculations!AB$2,Calculations!AB14))</f>
      </c>
      <c r="Q11" s="119">
        <f>IF(Calculations!A11&gt;Calculations!H$2,"",Calculations!AC$2)</f>
      </c>
      <c r="R11" s="119">
        <f>IF(Calculations!A11&gt;Calculations!H$2,"",Calculations!AD$2)</f>
      </c>
      <c r="S11" s="119">
        <f>IF(Calculations!A11&gt;Calculations!H$2,"",Calculations!AE$2)</f>
      </c>
      <c r="T11" s="119">
        <f>IF(Calculations!A11&gt;Calculations!H$2,"",Calculations!AF$2)</f>
      </c>
      <c r="U11" s="119">
        <f>IF(Calculations!A11&gt;Calculations!H$2,"",Calculations!AG$2)</f>
      </c>
      <c r="V11" s="119">
        <f>IF(Calculations!A11&gt;Calculations!H$2,"",Calculations!AH$2)</f>
      </c>
      <c r="W11" s="119">
        <f>IF(Calculations!A11&gt;Calculations!H$2,"",Calculations!AI$2)</f>
      </c>
      <c r="X11" s="120">
        <f>IF(Calculations!A11&gt;Calculations!H$2,"",IF(Calculations!A11&gt;Calculations!F$2,Calculations!AJ$2,Calculations!AJ14))</f>
      </c>
      <c r="Y11" s="119">
        <f>IF(Calculations!A11&gt;Calculations!H$2,"",IF(Calculations!A11&gt;Calculations!F$2,"",Calculations!AK14))</f>
      </c>
      <c r="Z11" s="118">
        <f ca="1">IF(Calculations!A11&gt;Calculations!H$2,"",INDIRECT("Calculations!"&amp;ADDRESS(Calculations!$C11,38)))</f>
      </c>
    </row>
    <row r="12" spans="1:26" ht="12.75">
      <c r="A12" s="117">
        <f>Calculations!B12</f>
      </c>
      <c r="B12" s="70">
        <f ca="1">IF(Calculations!A12&gt;Calculations!H$2,"",IF(Calculations!A12&gt;Calculations!F$2,INDIRECT("Calculations!"&amp;ADDRESS(Calculations!$C12,18)),""))</f>
      </c>
      <c r="C12" s="70">
        <f ca="1">IF(Calculations!A12&gt;Calculations!H$2,"",INDIRECT("Calculations!"&amp;ADDRESS(Calculations!$C12,19)))</f>
      </c>
      <c r="D12" s="70">
        <f ca="1">IF(Calculations!A12&gt;Calculations!H$2,"",INDIRECT("Calculations!"&amp;ADDRESS(Calculations!$C12,24)))</f>
      </c>
      <c r="E12" s="70">
        <f ca="1">IF(ISERROR(FIND("C",INDIRECT("Calculations!"&amp;ADDRESS(Calculations!$C12,20)))),"","Y")</f>
      </c>
      <c r="F12" s="70">
        <f ca="1">IF(ISERROR(FIND("F",INDIRECT("Calculations!"&amp;ADDRESS(Calculations!$C12,20)))),"","Y")</f>
      </c>
      <c r="G12" s="70">
        <f ca="1">IF(ISERROR(FIND("M",INDIRECT("Calculations!"&amp;ADDRESS(Calculations!$C12,20)))),"","Y")</f>
      </c>
      <c r="H12" s="70">
        <f ca="1">IF(ISERROR(FIND("E",INDIRECT("Calculations!"&amp;ADDRESS(Calculations!$C12,20)))),"","Y")</f>
      </c>
      <c r="I12" s="70">
        <f ca="1">IF(ISERROR(FIND("B",INDIRECT("Calculations!"&amp;ADDRESS(Calculations!$C12,20)))),"","Y")</f>
      </c>
      <c r="J12" s="70">
        <f ca="1">IF(ISERROR(FIND("G",INDIRECT("Calculations!"&amp;ADDRESS(Calculations!$C12,20)))),"","Y")</f>
      </c>
      <c r="K12" s="70">
        <f ca="1">IF(ISERROR(FIND("T",INDIRECT("Calculations!"&amp;ADDRESS(Calculations!$C12,20)))),"","Y")</f>
      </c>
      <c r="L12" s="118">
        <f ca="1">IF(Calculations!A12&gt;Calculations!H$2,"",INDIRECT("Calculations!"&amp;ADDRESS(Calculations!$C12,22)))</f>
      </c>
      <c r="M12" s="118">
        <f>IF(Calculations!A12&gt;Calculations!H$2,"",Calculations!Y$2)</f>
      </c>
      <c r="N12" s="119">
        <f>IF(Calculations!A12&gt;Calculations!H$2,"",IF(Calculations!A12&gt;Calculations!F$2,Calculations!Z$2,Calculations!Z15))</f>
      </c>
      <c r="O12" s="118">
        <f>IF(Calculations!A12&gt;Calculations!H$2,"",IF(Calculations!A12&gt;Calculations!F$2,Calculations!AA$2,Calculations!AA15))</f>
      </c>
      <c r="P12" s="119">
        <f>IF(Calculations!A12&gt;Calculations!H$2,"",IF(Calculations!A12&gt;Calculations!F$2,Calculations!AB$2,Calculations!AB15))</f>
      </c>
      <c r="Q12" s="119">
        <f>IF(Calculations!A12&gt;Calculations!H$2,"",Calculations!AC$2)</f>
      </c>
      <c r="R12" s="119">
        <f>IF(Calculations!A12&gt;Calculations!H$2,"",Calculations!AD$2)</f>
      </c>
      <c r="S12" s="119">
        <f>IF(Calculations!A12&gt;Calculations!H$2,"",Calculations!AE$2)</f>
      </c>
      <c r="T12" s="119">
        <f>IF(Calculations!A12&gt;Calculations!H$2,"",Calculations!AF$2)</f>
      </c>
      <c r="U12" s="119">
        <f>IF(Calculations!A12&gt;Calculations!H$2,"",Calculations!AG$2)</f>
      </c>
      <c r="V12" s="119">
        <f>IF(Calculations!A12&gt;Calculations!H$2,"",Calculations!AH$2)</f>
      </c>
      <c r="W12" s="119">
        <f>IF(Calculations!A12&gt;Calculations!H$2,"",Calculations!AI$2)</f>
      </c>
      <c r="X12" s="120">
        <f>IF(Calculations!A12&gt;Calculations!H$2,"",IF(Calculations!A12&gt;Calculations!F$2,Calculations!AJ$2,Calculations!AJ15))</f>
      </c>
      <c r="Y12" s="119">
        <f>IF(Calculations!A12&gt;Calculations!H$2,"",IF(Calculations!A12&gt;Calculations!F$2,"",Calculations!AK15))</f>
      </c>
      <c r="Z12" s="118">
        <f ca="1">IF(Calculations!A12&gt;Calculations!H$2,"",INDIRECT("Calculations!"&amp;ADDRESS(Calculations!$C12,38)))</f>
      </c>
    </row>
    <row r="13" spans="1:26" ht="12.75">
      <c r="A13" s="117">
        <f>Calculations!B13</f>
      </c>
      <c r="B13" s="70">
        <f ca="1">IF(Calculations!A13&gt;Calculations!H$2,"",IF(Calculations!A13&gt;Calculations!F$2,INDIRECT("Calculations!"&amp;ADDRESS(Calculations!$C13,18)),""))</f>
      </c>
      <c r="C13" s="70">
        <f ca="1">IF(Calculations!A13&gt;Calculations!H$2,"",INDIRECT("Calculations!"&amp;ADDRESS(Calculations!$C13,19)))</f>
      </c>
      <c r="D13" s="70">
        <f ca="1">IF(Calculations!A13&gt;Calculations!H$2,"",INDIRECT("Calculations!"&amp;ADDRESS(Calculations!$C13,24)))</f>
      </c>
      <c r="E13" s="70">
        <f ca="1">IF(ISERROR(FIND("C",INDIRECT("Calculations!"&amp;ADDRESS(Calculations!$C13,20)))),"","Y")</f>
      </c>
      <c r="F13" s="70">
        <f ca="1">IF(ISERROR(FIND("F",INDIRECT("Calculations!"&amp;ADDRESS(Calculations!$C13,20)))),"","Y")</f>
      </c>
      <c r="G13" s="70">
        <f ca="1">IF(ISERROR(FIND("M",INDIRECT("Calculations!"&amp;ADDRESS(Calculations!$C13,20)))),"","Y")</f>
      </c>
      <c r="H13" s="70">
        <f ca="1">IF(ISERROR(FIND("E",INDIRECT("Calculations!"&amp;ADDRESS(Calculations!$C13,20)))),"","Y")</f>
      </c>
      <c r="I13" s="70">
        <f ca="1">IF(ISERROR(FIND("B",INDIRECT("Calculations!"&amp;ADDRESS(Calculations!$C13,20)))),"","Y")</f>
      </c>
      <c r="J13" s="70">
        <f ca="1">IF(ISERROR(FIND("G",INDIRECT("Calculations!"&amp;ADDRESS(Calculations!$C13,20)))),"","Y")</f>
      </c>
      <c r="K13" s="70">
        <f ca="1">IF(ISERROR(FIND("T",INDIRECT("Calculations!"&amp;ADDRESS(Calculations!$C13,20)))),"","Y")</f>
      </c>
      <c r="L13" s="118">
        <f ca="1">IF(Calculations!A13&gt;Calculations!H$2,"",INDIRECT("Calculations!"&amp;ADDRESS(Calculations!$C13,22)))</f>
      </c>
      <c r="M13" s="118">
        <f>IF(Calculations!A13&gt;Calculations!H$2,"",Calculations!Y$2)</f>
      </c>
      <c r="N13" s="119">
        <f>IF(Calculations!A13&gt;Calculations!H$2,"",IF(Calculations!A13&gt;Calculations!F$2,Calculations!Z$2,Calculations!Z16))</f>
      </c>
      <c r="O13" s="118">
        <f>IF(Calculations!A13&gt;Calculations!H$2,"",IF(Calculations!A13&gt;Calculations!F$2,Calculations!AA$2,Calculations!AA16))</f>
      </c>
      <c r="P13" s="119">
        <f>IF(Calculations!A13&gt;Calculations!H$2,"",IF(Calculations!A13&gt;Calculations!F$2,Calculations!AB$2,Calculations!AB16))</f>
      </c>
      <c r="Q13" s="119">
        <f>IF(Calculations!A13&gt;Calculations!H$2,"",Calculations!AC$2)</f>
      </c>
      <c r="R13" s="119">
        <f>IF(Calculations!A13&gt;Calculations!H$2,"",Calculations!AD$2)</f>
      </c>
      <c r="S13" s="119">
        <f>IF(Calculations!A13&gt;Calculations!H$2,"",Calculations!AE$2)</f>
      </c>
      <c r="T13" s="119">
        <f>IF(Calculations!A13&gt;Calculations!H$2,"",Calculations!AF$2)</f>
      </c>
      <c r="U13" s="119">
        <f>IF(Calculations!A13&gt;Calculations!H$2,"",Calculations!AG$2)</f>
      </c>
      <c r="V13" s="119">
        <f>IF(Calculations!A13&gt;Calculations!H$2,"",Calculations!AH$2)</f>
      </c>
      <c r="W13" s="119">
        <f>IF(Calculations!A13&gt;Calculations!H$2,"",Calculations!AI$2)</f>
      </c>
      <c r="X13" s="120">
        <f>IF(Calculations!A13&gt;Calculations!H$2,"",IF(Calculations!A13&gt;Calculations!F$2,Calculations!AJ$2,Calculations!AJ16))</f>
      </c>
      <c r="Y13" s="119">
        <f>IF(Calculations!A13&gt;Calculations!H$2,"",IF(Calculations!A13&gt;Calculations!F$2,"",Calculations!AK16))</f>
      </c>
      <c r="Z13" s="118">
        <f ca="1">IF(Calculations!A13&gt;Calculations!H$2,"",INDIRECT("Calculations!"&amp;ADDRESS(Calculations!$C13,38)))</f>
      </c>
    </row>
    <row r="14" spans="1:26" ht="12.75">
      <c r="A14" s="117">
        <f>Calculations!B14</f>
      </c>
      <c r="B14" s="70">
        <f ca="1">IF(Calculations!A14&gt;Calculations!H$2,"",IF(Calculations!A14&gt;Calculations!F$2,INDIRECT("Calculations!"&amp;ADDRESS(Calculations!$C14,18)),""))</f>
      </c>
      <c r="C14" s="70">
        <f ca="1">IF(Calculations!A14&gt;Calculations!H$2,"",INDIRECT("Calculations!"&amp;ADDRESS(Calculations!$C14,19)))</f>
      </c>
      <c r="D14" s="70">
        <f ca="1">IF(Calculations!A14&gt;Calculations!H$2,"",INDIRECT("Calculations!"&amp;ADDRESS(Calculations!$C14,24)))</f>
      </c>
      <c r="E14" s="70">
        <f ca="1">IF(ISERROR(FIND("C",INDIRECT("Calculations!"&amp;ADDRESS(Calculations!$C14,20)))),"","Y")</f>
      </c>
      <c r="F14" s="70">
        <f ca="1">IF(ISERROR(FIND("F",INDIRECT("Calculations!"&amp;ADDRESS(Calculations!$C14,20)))),"","Y")</f>
      </c>
      <c r="G14" s="70">
        <f ca="1">IF(ISERROR(FIND("M",INDIRECT("Calculations!"&amp;ADDRESS(Calculations!$C14,20)))),"","Y")</f>
      </c>
      <c r="H14" s="70">
        <f ca="1">IF(ISERROR(FIND("E",INDIRECT("Calculations!"&amp;ADDRESS(Calculations!$C14,20)))),"","Y")</f>
      </c>
      <c r="I14" s="70">
        <f ca="1">IF(ISERROR(FIND("B",INDIRECT("Calculations!"&amp;ADDRESS(Calculations!$C14,20)))),"","Y")</f>
      </c>
      <c r="J14" s="70">
        <f ca="1">IF(ISERROR(FIND("G",INDIRECT("Calculations!"&amp;ADDRESS(Calculations!$C14,20)))),"","Y")</f>
      </c>
      <c r="K14" s="70">
        <f ca="1">IF(ISERROR(FIND("T",INDIRECT("Calculations!"&amp;ADDRESS(Calculations!$C14,20)))),"","Y")</f>
      </c>
      <c r="L14" s="118">
        <f ca="1">IF(Calculations!A14&gt;Calculations!H$2,"",INDIRECT("Calculations!"&amp;ADDRESS(Calculations!$C14,22)))</f>
      </c>
      <c r="M14" s="118">
        <f>IF(Calculations!A14&gt;Calculations!H$2,"",Calculations!Y$2)</f>
      </c>
      <c r="N14" s="119">
        <f>IF(Calculations!A14&gt;Calculations!H$2,"",IF(Calculations!A14&gt;Calculations!F$2,Calculations!Z$2,Calculations!Z17))</f>
      </c>
      <c r="O14" s="118">
        <f>IF(Calculations!A14&gt;Calculations!H$2,"",IF(Calculations!A14&gt;Calculations!F$2,Calculations!AA$2,Calculations!AA17))</f>
      </c>
      <c r="P14" s="119">
        <f>IF(Calculations!A14&gt;Calculations!H$2,"",IF(Calculations!A14&gt;Calculations!F$2,Calculations!AB$2,Calculations!AB17))</f>
      </c>
      <c r="Q14" s="119">
        <f>IF(Calculations!A14&gt;Calculations!H$2,"",Calculations!AC$2)</f>
      </c>
      <c r="R14" s="119">
        <f>IF(Calculations!A14&gt;Calculations!H$2,"",Calculations!AD$2)</f>
      </c>
      <c r="S14" s="119">
        <f>IF(Calculations!A14&gt;Calculations!H$2,"",Calculations!AE$2)</f>
      </c>
      <c r="T14" s="119">
        <f>IF(Calculations!A14&gt;Calculations!H$2,"",Calculations!AF$2)</f>
      </c>
      <c r="U14" s="119">
        <f>IF(Calculations!A14&gt;Calculations!H$2,"",Calculations!AG$2)</f>
      </c>
      <c r="V14" s="119">
        <f>IF(Calculations!A14&gt;Calculations!H$2,"",Calculations!AH$2)</f>
      </c>
      <c r="W14" s="119">
        <f>IF(Calculations!A14&gt;Calculations!H$2,"",Calculations!AI$2)</f>
      </c>
      <c r="X14" s="120">
        <f>IF(Calculations!A14&gt;Calculations!H$2,"",IF(Calculations!A14&gt;Calculations!F$2,Calculations!AJ$2,Calculations!AJ17))</f>
      </c>
      <c r="Y14" s="119">
        <f>IF(Calculations!A14&gt;Calculations!H$2,"",IF(Calculations!A14&gt;Calculations!F$2,"",Calculations!AK17))</f>
      </c>
      <c r="Z14" s="118">
        <f ca="1">IF(Calculations!A14&gt;Calculations!H$2,"",INDIRECT("Calculations!"&amp;ADDRESS(Calculations!$C14,38)))</f>
      </c>
    </row>
    <row r="15" spans="1:26" ht="12.75">
      <c r="A15" s="117">
        <f>Calculations!B15</f>
      </c>
      <c r="B15" s="70">
        <f ca="1">IF(Calculations!A15&gt;Calculations!H$2,"",IF(Calculations!A15&gt;Calculations!F$2,INDIRECT("Calculations!"&amp;ADDRESS(Calculations!$C15,18)),""))</f>
      </c>
      <c r="C15" s="70">
        <f ca="1">IF(Calculations!A15&gt;Calculations!H$2,"",INDIRECT("Calculations!"&amp;ADDRESS(Calculations!$C15,19)))</f>
      </c>
      <c r="D15" s="70">
        <f ca="1">IF(Calculations!A15&gt;Calculations!H$2,"",INDIRECT("Calculations!"&amp;ADDRESS(Calculations!$C15,24)))</f>
      </c>
      <c r="E15" s="70">
        <f ca="1">IF(ISERROR(FIND("C",INDIRECT("Calculations!"&amp;ADDRESS(Calculations!$C15,20)))),"","Y")</f>
      </c>
      <c r="F15" s="70">
        <f ca="1">IF(ISERROR(FIND("F",INDIRECT("Calculations!"&amp;ADDRESS(Calculations!$C15,20)))),"","Y")</f>
      </c>
      <c r="G15" s="70">
        <f ca="1">IF(ISERROR(FIND("M",INDIRECT("Calculations!"&amp;ADDRESS(Calculations!$C15,20)))),"","Y")</f>
      </c>
      <c r="H15" s="70">
        <f ca="1">IF(ISERROR(FIND("E",INDIRECT("Calculations!"&amp;ADDRESS(Calculations!$C15,20)))),"","Y")</f>
      </c>
      <c r="I15" s="70">
        <f ca="1">IF(ISERROR(FIND("B",INDIRECT("Calculations!"&amp;ADDRESS(Calculations!$C15,20)))),"","Y")</f>
      </c>
      <c r="J15" s="70">
        <f ca="1">IF(ISERROR(FIND("G",INDIRECT("Calculations!"&amp;ADDRESS(Calculations!$C15,20)))),"","Y")</f>
      </c>
      <c r="K15" s="70">
        <f ca="1">IF(ISERROR(FIND("T",INDIRECT("Calculations!"&amp;ADDRESS(Calculations!$C15,20)))),"","Y")</f>
      </c>
      <c r="L15" s="118">
        <f ca="1">IF(Calculations!A15&gt;Calculations!H$2,"",INDIRECT("Calculations!"&amp;ADDRESS(Calculations!$C15,22)))</f>
      </c>
      <c r="M15" s="118">
        <f>IF(Calculations!A15&gt;Calculations!H$2,"",Calculations!Y$2)</f>
      </c>
      <c r="N15" s="119">
        <f>IF(Calculations!A15&gt;Calculations!H$2,"",IF(Calculations!A15&gt;Calculations!F$2,Calculations!Z$2,Calculations!Z18))</f>
      </c>
      <c r="O15" s="118">
        <f>IF(Calculations!A15&gt;Calculations!H$2,"",IF(Calculations!A15&gt;Calculations!F$2,Calculations!AA$2,Calculations!AA18))</f>
      </c>
      <c r="P15" s="119">
        <f>IF(Calculations!A15&gt;Calculations!H$2,"",IF(Calculations!A15&gt;Calculations!F$2,Calculations!AB$2,Calculations!AB18))</f>
      </c>
      <c r="Q15" s="119">
        <f>IF(Calculations!A15&gt;Calculations!H$2,"",Calculations!AC$2)</f>
      </c>
      <c r="R15" s="119">
        <f>IF(Calculations!A15&gt;Calculations!H$2,"",Calculations!AD$2)</f>
      </c>
      <c r="S15" s="119">
        <f>IF(Calculations!A15&gt;Calculations!H$2,"",Calculations!AE$2)</f>
      </c>
      <c r="T15" s="119">
        <f>IF(Calculations!A15&gt;Calculations!H$2,"",Calculations!AF$2)</f>
      </c>
      <c r="U15" s="119">
        <f>IF(Calculations!A15&gt;Calculations!H$2,"",Calculations!AG$2)</f>
      </c>
      <c r="V15" s="119">
        <f>IF(Calculations!A15&gt;Calculations!H$2,"",Calculations!AH$2)</f>
      </c>
      <c r="W15" s="119">
        <f>IF(Calculations!A15&gt;Calculations!H$2,"",Calculations!AI$2)</f>
      </c>
      <c r="X15" s="120">
        <f>IF(Calculations!A15&gt;Calculations!H$2,"",IF(Calculations!A15&gt;Calculations!F$2,Calculations!AJ$2,Calculations!AJ18))</f>
      </c>
      <c r="Y15" s="119">
        <f>IF(Calculations!A15&gt;Calculations!H$2,"",IF(Calculations!A15&gt;Calculations!F$2,"",Calculations!AK18))</f>
      </c>
      <c r="Z15" s="118">
        <f ca="1">IF(Calculations!A15&gt;Calculations!H$2,"",INDIRECT("Calculations!"&amp;ADDRESS(Calculations!$C15,38)))</f>
      </c>
    </row>
    <row r="16" spans="1:26" ht="12.75">
      <c r="A16" s="117">
        <f>Calculations!B16</f>
      </c>
      <c r="B16" s="70">
        <f ca="1">IF(Calculations!A16&gt;Calculations!H$2,"",IF(Calculations!A16&gt;Calculations!F$2,INDIRECT("Calculations!"&amp;ADDRESS(Calculations!$C16,18)),""))</f>
      </c>
      <c r="C16" s="70">
        <f ca="1">IF(Calculations!A16&gt;Calculations!H$2,"",INDIRECT("Calculations!"&amp;ADDRESS(Calculations!$C16,19)))</f>
      </c>
      <c r="D16" s="70">
        <f ca="1">IF(Calculations!A16&gt;Calculations!H$2,"",INDIRECT("Calculations!"&amp;ADDRESS(Calculations!$C16,24)))</f>
      </c>
      <c r="E16" s="70">
        <f ca="1">IF(ISERROR(FIND("C",INDIRECT("Calculations!"&amp;ADDRESS(Calculations!$C16,20)))),"","Y")</f>
      </c>
      <c r="F16" s="70">
        <f ca="1">IF(ISERROR(FIND("F",INDIRECT("Calculations!"&amp;ADDRESS(Calculations!$C16,20)))),"","Y")</f>
      </c>
      <c r="G16" s="70">
        <f ca="1">IF(ISERROR(FIND("M",INDIRECT("Calculations!"&amp;ADDRESS(Calculations!$C16,20)))),"","Y")</f>
      </c>
      <c r="H16" s="70">
        <f ca="1">IF(ISERROR(FIND("E",INDIRECT("Calculations!"&amp;ADDRESS(Calculations!$C16,20)))),"","Y")</f>
      </c>
      <c r="I16" s="70">
        <f ca="1">IF(ISERROR(FIND("B",INDIRECT("Calculations!"&amp;ADDRESS(Calculations!$C16,20)))),"","Y")</f>
      </c>
      <c r="J16" s="70">
        <f ca="1">IF(ISERROR(FIND("G",INDIRECT("Calculations!"&amp;ADDRESS(Calculations!$C16,20)))),"","Y")</f>
      </c>
      <c r="K16" s="70">
        <f ca="1">IF(ISERROR(FIND("T",INDIRECT("Calculations!"&amp;ADDRESS(Calculations!$C16,20)))),"","Y")</f>
      </c>
      <c r="L16" s="118">
        <f ca="1">IF(Calculations!A16&gt;Calculations!H$2,"",INDIRECT("Calculations!"&amp;ADDRESS(Calculations!$C16,22)))</f>
      </c>
      <c r="M16" s="118">
        <f>IF(Calculations!A16&gt;Calculations!H$2,"",Calculations!Y$2)</f>
      </c>
      <c r="N16" s="119">
        <f>IF(Calculations!A16&gt;Calculations!H$2,"",IF(Calculations!A16&gt;Calculations!F$2,Calculations!Z$2,Calculations!Z19))</f>
      </c>
      <c r="O16" s="118">
        <f>IF(Calculations!A16&gt;Calculations!H$2,"",IF(Calculations!A16&gt;Calculations!F$2,Calculations!AA$2,Calculations!AA19))</f>
      </c>
      <c r="P16" s="119">
        <f>IF(Calculations!A16&gt;Calculations!H$2,"",IF(Calculations!A16&gt;Calculations!F$2,Calculations!AB$2,Calculations!AB19))</f>
      </c>
      <c r="Q16" s="119">
        <f>IF(Calculations!A16&gt;Calculations!H$2,"",Calculations!AC$2)</f>
      </c>
      <c r="R16" s="119">
        <f>IF(Calculations!A16&gt;Calculations!H$2,"",Calculations!AD$2)</f>
      </c>
      <c r="S16" s="119">
        <f>IF(Calculations!A16&gt;Calculations!H$2,"",Calculations!AE$2)</f>
      </c>
      <c r="T16" s="119">
        <f>IF(Calculations!A16&gt;Calculations!H$2,"",Calculations!AF$2)</f>
      </c>
      <c r="U16" s="119">
        <f>IF(Calculations!A16&gt;Calculations!H$2,"",Calculations!AG$2)</f>
      </c>
      <c r="V16" s="119">
        <f>IF(Calculations!A16&gt;Calculations!H$2,"",Calculations!AH$2)</f>
      </c>
      <c r="W16" s="119">
        <f>IF(Calculations!A16&gt;Calculations!H$2,"",Calculations!AI$2)</f>
      </c>
      <c r="X16" s="120">
        <f>IF(Calculations!A16&gt;Calculations!H$2,"",IF(Calculations!A16&gt;Calculations!F$2,Calculations!AJ$2,Calculations!AJ19))</f>
      </c>
      <c r="Y16" s="119">
        <f>IF(Calculations!A16&gt;Calculations!H$2,"",IF(Calculations!A16&gt;Calculations!F$2,"",Calculations!AK19))</f>
      </c>
      <c r="Z16" s="118">
        <f ca="1">IF(Calculations!A16&gt;Calculations!H$2,"",INDIRECT("Calculations!"&amp;ADDRESS(Calculations!$C16,38)))</f>
      </c>
    </row>
    <row r="17" spans="1:26" ht="12.75">
      <c r="A17" s="117">
        <f>Calculations!B17</f>
      </c>
      <c r="B17" s="70">
        <f ca="1">IF(Calculations!A17&gt;Calculations!H$2,"",IF(Calculations!A17&gt;Calculations!F$2,INDIRECT("Calculations!"&amp;ADDRESS(Calculations!$C17,18)),""))</f>
      </c>
      <c r="C17" s="70">
        <f ca="1">IF(Calculations!A17&gt;Calculations!H$2,"",INDIRECT("Calculations!"&amp;ADDRESS(Calculations!$C17,19)))</f>
      </c>
      <c r="D17" s="70">
        <f ca="1">IF(Calculations!A17&gt;Calculations!H$2,"",INDIRECT("Calculations!"&amp;ADDRESS(Calculations!$C17,24)))</f>
      </c>
      <c r="E17" s="70">
        <f ca="1">IF(ISERROR(FIND("C",INDIRECT("Calculations!"&amp;ADDRESS(Calculations!$C17,20)))),"","Y")</f>
      </c>
      <c r="F17" s="70">
        <f ca="1">IF(ISERROR(FIND("F",INDIRECT("Calculations!"&amp;ADDRESS(Calculations!$C17,20)))),"","Y")</f>
      </c>
      <c r="G17" s="70">
        <f ca="1">IF(ISERROR(FIND("M",INDIRECT("Calculations!"&amp;ADDRESS(Calculations!$C17,20)))),"","Y")</f>
      </c>
      <c r="H17" s="70">
        <f ca="1">IF(ISERROR(FIND("E",INDIRECT("Calculations!"&amp;ADDRESS(Calculations!$C17,20)))),"","Y")</f>
      </c>
      <c r="I17" s="70">
        <f ca="1">IF(ISERROR(FIND("B",INDIRECT("Calculations!"&amp;ADDRESS(Calculations!$C17,20)))),"","Y")</f>
      </c>
      <c r="J17" s="70">
        <f ca="1">IF(ISERROR(FIND("G",INDIRECT("Calculations!"&amp;ADDRESS(Calculations!$C17,20)))),"","Y")</f>
      </c>
      <c r="K17" s="70">
        <f ca="1">IF(ISERROR(FIND("T",INDIRECT("Calculations!"&amp;ADDRESS(Calculations!$C17,20)))),"","Y")</f>
      </c>
      <c r="L17" s="118">
        <f ca="1">IF(Calculations!A17&gt;Calculations!H$2,"",INDIRECT("Calculations!"&amp;ADDRESS(Calculations!$C17,22)))</f>
      </c>
      <c r="M17" s="118">
        <f>IF(Calculations!A17&gt;Calculations!H$2,"",Calculations!Y$2)</f>
      </c>
      <c r="N17" s="119">
        <f>IF(Calculations!A17&gt;Calculations!H$2,"",IF(Calculations!A17&gt;Calculations!F$2,Calculations!Z$2,Calculations!Z20))</f>
      </c>
      <c r="O17" s="118">
        <f>IF(Calculations!A17&gt;Calculations!H$2,"",IF(Calculations!A17&gt;Calculations!F$2,Calculations!AA$2,Calculations!AA20))</f>
      </c>
      <c r="P17" s="119">
        <f>IF(Calculations!A17&gt;Calculations!H$2,"",IF(Calculations!A17&gt;Calculations!F$2,Calculations!AB$2,Calculations!AB20))</f>
      </c>
      <c r="Q17" s="119">
        <f>IF(Calculations!A17&gt;Calculations!H$2,"",Calculations!AC$2)</f>
      </c>
      <c r="R17" s="119">
        <f>IF(Calculations!A17&gt;Calculations!H$2,"",Calculations!AD$2)</f>
      </c>
      <c r="S17" s="119">
        <f>IF(Calculations!A17&gt;Calculations!H$2,"",Calculations!AE$2)</f>
      </c>
      <c r="T17" s="119">
        <f>IF(Calculations!A17&gt;Calculations!H$2,"",Calculations!AF$2)</f>
      </c>
      <c r="U17" s="119">
        <f>IF(Calculations!A17&gt;Calculations!H$2,"",Calculations!AG$2)</f>
      </c>
      <c r="V17" s="119">
        <f>IF(Calculations!A17&gt;Calculations!H$2,"",Calculations!AH$2)</f>
      </c>
      <c r="W17" s="119">
        <f>IF(Calculations!A17&gt;Calculations!H$2,"",Calculations!AI$2)</f>
      </c>
      <c r="X17" s="120">
        <f>IF(Calculations!A17&gt;Calculations!H$2,"",IF(Calculations!A17&gt;Calculations!F$2,Calculations!AJ$2,Calculations!AJ20))</f>
      </c>
      <c r="Y17" s="119">
        <f>IF(Calculations!A17&gt;Calculations!H$2,"",IF(Calculations!A17&gt;Calculations!F$2,"",Calculations!AK20))</f>
      </c>
      <c r="Z17" s="118">
        <f ca="1">IF(Calculations!A17&gt;Calculations!H$2,"",INDIRECT("Calculations!"&amp;ADDRESS(Calculations!$C17,38)))</f>
      </c>
    </row>
    <row r="18" spans="1:26" ht="12.75">
      <c r="A18" s="117">
        <f>Calculations!B18</f>
      </c>
      <c r="B18" s="70">
        <f ca="1">IF(Calculations!A18&gt;Calculations!H$2,"",IF(Calculations!A18&gt;Calculations!F$2,INDIRECT("Calculations!"&amp;ADDRESS(Calculations!$C18,18)),""))</f>
      </c>
      <c r="C18" s="70">
        <f ca="1">IF(Calculations!A18&gt;Calculations!H$2,"",INDIRECT("Calculations!"&amp;ADDRESS(Calculations!$C18,19)))</f>
      </c>
      <c r="D18" s="70">
        <f ca="1">IF(Calculations!A18&gt;Calculations!H$2,"",INDIRECT("Calculations!"&amp;ADDRESS(Calculations!$C18,24)))</f>
      </c>
      <c r="E18" s="70">
        <f ca="1">IF(ISERROR(FIND("C",INDIRECT("Calculations!"&amp;ADDRESS(Calculations!$C18,20)))),"","Y")</f>
      </c>
      <c r="F18" s="70">
        <f ca="1">IF(ISERROR(FIND("F",INDIRECT("Calculations!"&amp;ADDRESS(Calculations!$C18,20)))),"","Y")</f>
      </c>
      <c r="G18" s="70">
        <f ca="1">IF(ISERROR(FIND("M",INDIRECT("Calculations!"&amp;ADDRESS(Calculations!$C18,20)))),"","Y")</f>
      </c>
      <c r="H18" s="70">
        <f ca="1">IF(ISERROR(FIND("E",INDIRECT("Calculations!"&amp;ADDRESS(Calculations!$C18,20)))),"","Y")</f>
      </c>
      <c r="I18" s="70">
        <f ca="1">IF(ISERROR(FIND("B",INDIRECT("Calculations!"&amp;ADDRESS(Calculations!$C18,20)))),"","Y")</f>
      </c>
      <c r="J18" s="70">
        <f ca="1">IF(ISERROR(FIND("G",INDIRECT("Calculations!"&amp;ADDRESS(Calculations!$C18,20)))),"","Y")</f>
      </c>
      <c r="K18" s="70">
        <f ca="1">IF(ISERROR(FIND("T",INDIRECT("Calculations!"&amp;ADDRESS(Calculations!$C18,20)))),"","Y")</f>
      </c>
      <c r="L18" s="118">
        <f ca="1">IF(Calculations!A18&gt;Calculations!H$2,"",INDIRECT("Calculations!"&amp;ADDRESS(Calculations!$C18,22)))</f>
      </c>
      <c r="M18" s="118">
        <f>IF(Calculations!A18&gt;Calculations!H$2,"",Calculations!Y$2)</f>
      </c>
      <c r="N18" s="119">
        <f>IF(Calculations!A18&gt;Calculations!H$2,"",IF(Calculations!A18&gt;Calculations!F$2,Calculations!Z$2,Calculations!Z21))</f>
      </c>
      <c r="O18" s="118">
        <f>IF(Calculations!A18&gt;Calculations!H$2,"",IF(Calculations!A18&gt;Calculations!F$2,Calculations!AA$2,Calculations!AA21))</f>
      </c>
      <c r="P18" s="119">
        <f>IF(Calculations!A18&gt;Calculations!H$2,"",IF(Calculations!A18&gt;Calculations!F$2,Calculations!AB$2,Calculations!AB21))</f>
      </c>
      <c r="Q18" s="119">
        <f>IF(Calculations!A18&gt;Calculations!H$2,"",Calculations!AC$2)</f>
      </c>
      <c r="R18" s="119">
        <f>IF(Calculations!A18&gt;Calculations!H$2,"",Calculations!AD$2)</f>
      </c>
      <c r="S18" s="119">
        <f>IF(Calculations!A18&gt;Calculations!H$2,"",Calculations!AE$2)</f>
      </c>
      <c r="T18" s="119">
        <f>IF(Calculations!A18&gt;Calculations!H$2,"",Calculations!AF$2)</f>
      </c>
      <c r="U18" s="119">
        <f>IF(Calculations!A18&gt;Calculations!H$2,"",Calculations!AG$2)</f>
      </c>
      <c r="V18" s="119">
        <f>IF(Calculations!A18&gt;Calculations!H$2,"",Calculations!AH$2)</f>
      </c>
      <c r="W18" s="119">
        <f>IF(Calculations!A18&gt;Calculations!H$2,"",Calculations!AI$2)</f>
      </c>
      <c r="X18" s="120">
        <f>IF(Calculations!A18&gt;Calculations!H$2,"",IF(Calculations!A18&gt;Calculations!F$2,Calculations!AJ$2,Calculations!AJ21))</f>
      </c>
      <c r="Y18" s="119">
        <f>IF(Calculations!A18&gt;Calculations!H$2,"",IF(Calculations!A18&gt;Calculations!F$2,"",Calculations!AK21))</f>
      </c>
      <c r="Z18" s="118">
        <f ca="1">IF(Calculations!A18&gt;Calculations!H$2,"",INDIRECT("Calculations!"&amp;ADDRESS(Calculations!$C18,38)))</f>
      </c>
    </row>
    <row r="19" spans="1:26" ht="12.75">
      <c r="A19" s="117">
        <f>Calculations!B19</f>
      </c>
      <c r="B19" s="70">
        <f ca="1">IF(Calculations!A19&gt;Calculations!H$2,"",IF(Calculations!A19&gt;Calculations!F$2,INDIRECT("Calculations!"&amp;ADDRESS(Calculations!$C19,18)),""))</f>
      </c>
      <c r="C19" s="70">
        <f ca="1">IF(Calculations!A19&gt;Calculations!H$2,"",INDIRECT("Calculations!"&amp;ADDRESS(Calculations!$C19,19)))</f>
      </c>
      <c r="D19" s="70">
        <f ca="1">IF(Calculations!A19&gt;Calculations!H$2,"",INDIRECT("Calculations!"&amp;ADDRESS(Calculations!$C19,24)))</f>
      </c>
      <c r="E19" s="70">
        <f ca="1">IF(ISERROR(FIND("C",INDIRECT("Calculations!"&amp;ADDRESS(Calculations!$C19,20)))),"","Y")</f>
      </c>
      <c r="F19" s="70">
        <f ca="1">IF(ISERROR(FIND("F",INDIRECT("Calculations!"&amp;ADDRESS(Calculations!$C19,20)))),"","Y")</f>
      </c>
      <c r="G19" s="70">
        <f ca="1">IF(ISERROR(FIND("M",INDIRECT("Calculations!"&amp;ADDRESS(Calculations!$C19,20)))),"","Y")</f>
      </c>
      <c r="H19" s="70">
        <f ca="1">IF(ISERROR(FIND("E",INDIRECT("Calculations!"&amp;ADDRESS(Calculations!$C19,20)))),"","Y")</f>
      </c>
      <c r="I19" s="70">
        <f ca="1">IF(ISERROR(FIND("B",INDIRECT("Calculations!"&amp;ADDRESS(Calculations!$C19,20)))),"","Y")</f>
      </c>
      <c r="J19" s="70">
        <f ca="1">IF(ISERROR(FIND("G",INDIRECT("Calculations!"&amp;ADDRESS(Calculations!$C19,20)))),"","Y")</f>
      </c>
      <c r="K19" s="70">
        <f ca="1">IF(ISERROR(FIND("T",INDIRECT("Calculations!"&amp;ADDRESS(Calculations!$C19,20)))),"","Y")</f>
      </c>
      <c r="L19" s="118">
        <f ca="1">IF(Calculations!A19&gt;Calculations!H$2,"",INDIRECT("Calculations!"&amp;ADDRESS(Calculations!$C19,22)))</f>
      </c>
      <c r="M19" s="118">
        <f>IF(Calculations!A19&gt;Calculations!H$2,"",Calculations!Y$2)</f>
      </c>
      <c r="N19" s="119">
        <f>IF(Calculations!A19&gt;Calculations!H$2,"",IF(Calculations!A19&gt;Calculations!F$2,Calculations!Z$2,Calculations!Z22))</f>
      </c>
      <c r="O19" s="118">
        <f>IF(Calculations!A19&gt;Calculations!H$2,"",IF(Calculations!A19&gt;Calculations!F$2,Calculations!AA$2,Calculations!AA22))</f>
      </c>
      <c r="P19" s="119">
        <f>IF(Calculations!A19&gt;Calculations!H$2,"",IF(Calculations!A19&gt;Calculations!F$2,Calculations!AB$2,Calculations!AB22))</f>
      </c>
      <c r="Q19" s="119">
        <f>IF(Calculations!A19&gt;Calculations!H$2,"",Calculations!AC$2)</f>
      </c>
      <c r="R19" s="119">
        <f>IF(Calculations!A19&gt;Calculations!H$2,"",Calculations!AD$2)</f>
      </c>
      <c r="S19" s="119">
        <f>IF(Calculations!A19&gt;Calculations!H$2,"",Calculations!AE$2)</f>
      </c>
      <c r="T19" s="119">
        <f>IF(Calculations!A19&gt;Calculations!H$2,"",Calculations!AF$2)</f>
      </c>
      <c r="U19" s="119">
        <f>IF(Calculations!A19&gt;Calculations!H$2,"",Calculations!AG$2)</f>
      </c>
      <c r="V19" s="119">
        <f>IF(Calculations!A19&gt;Calculations!H$2,"",Calculations!AH$2)</f>
      </c>
      <c r="W19" s="119">
        <f>IF(Calculations!A19&gt;Calculations!H$2,"",Calculations!AI$2)</f>
      </c>
      <c r="X19" s="120">
        <f>IF(Calculations!A19&gt;Calculations!H$2,"",IF(Calculations!A19&gt;Calculations!F$2,Calculations!AJ$2,Calculations!AJ22))</f>
      </c>
      <c r="Y19" s="119">
        <f>IF(Calculations!A19&gt;Calculations!H$2,"",IF(Calculations!A19&gt;Calculations!F$2,"",Calculations!AK22))</f>
      </c>
      <c r="Z19" s="118">
        <f ca="1">IF(Calculations!A19&gt;Calculations!H$2,"",INDIRECT("Calculations!"&amp;ADDRESS(Calculations!$C19,38)))</f>
      </c>
    </row>
    <row r="20" spans="1:26" ht="12.75">
      <c r="A20" s="117">
        <f>Calculations!B20</f>
      </c>
      <c r="B20" s="70">
        <f ca="1">IF(Calculations!A20&gt;Calculations!H$2,"",IF(Calculations!A20&gt;Calculations!F$2,INDIRECT("Calculations!"&amp;ADDRESS(Calculations!$C20,18)),""))</f>
      </c>
      <c r="C20" s="70">
        <f ca="1">IF(Calculations!A20&gt;Calculations!H$2,"",INDIRECT("Calculations!"&amp;ADDRESS(Calculations!$C20,19)))</f>
      </c>
      <c r="D20" s="70">
        <f ca="1">IF(Calculations!A20&gt;Calculations!H$2,"",INDIRECT("Calculations!"&amp;ADDRESS(Calculations!$C20,24)))</f>
      </c>
      <c r="E20" s="70">
        <f ca="1">IF(ISERROR(FIND("C",INDIRECT("Calculations!"&amp;ADDRESS(Calculations!$C20,20)))),"","Y")</f>
      </c>
      <c r="F20" s="70">
        <f ca="1">IF(ISERROR(FIND("F",INDIRECT("Calculations!"&amp;ADDRESS(Calculations!$C20,20)))),"","Y")</f>
      </c>
      <c r="G20" s="70">
        <f ca="1">IF(ISERROR(FIND("M",INDIRECT("Calculations!"&amp;ADDRESS(Calculations!$C20,20)))),"","Y")</f>
      </c>
      <c r="H20" s="70">
        <f ca="1">IF(ISERROR(FIND("E",INDIRECT("Calculations!"&amp;ADDRESS(Calculations!$C20,20)))),"","Y")</f>
      </c>
      <c r="I20" s="70">
        <f ca="1">IF(ISERROR(FIND("B",INDIRECT("Calculations!"&amp;ADDRESS(Calculations!$C20,20)))),"","Y")</f>
      </c>
      <c r="J20" s="70">
        <f ca="1">IF(ISERROR(FIND("G",INDIRECT("Calculations!"&amp;ADDRESS(Calculations!$C20,20)))),"","Y")</f>
      </c>
      <c r="K20" s="70">
        <f ca="1">IF(ISERROR(FIND("T",INDIRECT("Calculations!"&amp;ADDRESS(Calculations!$C20,20)))),"","Y")</f>
      </c>
      <c r="L20" s="118">
        <f ca="1">IF(Calculations!A20&gt;Calculations!H$2,"",INDIRECT("Calculations!"&amp;ADDRESS(Calculations!$C20,22)))</f>
      </c>
      <c r="M20" s="118">
        <f>IF(Calculations!A20&gt;Calculations!H$2,"",Calculations!Y$2)</f>
      </c>
      <c r="N20" s="119">
        <f>IF(Calculations!A20&gt;Calculations!H$2,"",IF(Calculations!A20&gt;Calculations!F$2,Calculations!Z$2,Calculations!Z23))</f>
      </c>
      <c r="O20" s="118">
        <f>IF(Calculations!A20&gt;Calculations!H$2,"",IF(Calculations!A20&gt;Calculations!F$2,Calculations!AA$2,Calculations!AA23))</f>
      </c>
      <c r="P20" s="119">
        <f>IF(Calculations!A20&gt;Calculations!H$2,"",IF(Calculations!A20&gt;Calculations!F$2,Calculations!AB$2,Calculations!AB23))</f>
      </c>
      <c r="Q20" s="119">
        <f>IF(Calculations!A20&gt;Calculations!H$2,"",Calculations!AC$2)</f>
      </c>
      <c r="R20" s="119">
        <f>IF(Calculations!A20&gt;Calculations!H$2,"",Calculations!AD$2)</f>
      </c>
      <c r="S20" s="119">
        <f>IF(Calculations!A20&gt;Calculations!H$2,"",Calculations!AE$2)</f>
      </c>
      <c r="T20" s="119">
        <f>IF(Calculations!A20&gt;Calculations!H$2,"",Calculations!AF$2)</f>
      </c>
      <c r="U20" s="119">
        <f>IF(Calculations!A20&gt;Calculations!H$2,"",Calculations!AG$2)</f>
      </c>
      <c r="V20" s="119">
        <f>IF(Calculations!A20&gt;Calculations!H$2,"",Calculations!AH$2)</f>
      </c>
      <c r="W20" s="119">
        <f>IF(Calculations!A20&gt;Calculations!H$2,"",Calculations!AI$2)</f>
      </c>
      <c r="X20" s="120">
        <f>IF(Calculations!A20&gt;Calculations!H$2,"",IF(Calculations!A20&gt;Calculations!F$2,Calculations!AJ$2,Calculations!AJ23))</f>
      </c>
      <c r="Y20" s="119">
        <f>IF(Calculations!A20&gt;Calculations!H$2,"",IF(Calculations!A20&gt;Calculations!F$2,"",Calculations!AK23))</f>
      </c>
      <c r="Z20" s="118">
        <f ca="1">IF(Calculations!A20&gt;Calculations!H$2,"",INDIRECT("Calculations!"&amp;ADDRESS(Calculations!$C20,38)))</f>
      </c>
    </row>
    <row r="21" spans="1:26" ht="12.75">
      <c r="A21" s="117">
        <f>Calculations!B21</f>
      </c>
      <c r="B21" s="70">
        <f ca="1">IF(Calculations!A21&gt;Calculations!H$2,"",IF(Calculations!A21&gt;Calculations!F$2,INDIRECT("Calculations!"&amp;ADDRESS(Calculations!$C21,18)),""))</f>
      </c>
      <c r="C21" s="70">
        <f ca="1">IF(Calculations!A21&gt;Calculations!H$2,"",INDIRECT("Calculations!"&amp;ADDRESS(Calculations!$C21,19)))</f>
      </c>
      <c r="D21" s="70">
        <f ca="1">IF(Calculations!A21&gt;Calculations!H$2,"",INDIRECT("Calculations!"&amp;ADDRESS(Calculations!$C21,24)))</f>
      </c>
      <c r="E21" s="70">
        <f ca="1">IF(ISERROR(FIND("C",INDIRECT("Calculations!"&amp;ADDRESS(Calculations!$C21,20)))),"","Y")</f>
      </c>
      <c r="F21" s="70">
        <f ca="1">IF(ISERROR(FIND("F",INDIRECT("Calculations!"&amp;ADDRESS(Calculations!$C21,20)))),"","Y")</f>
      </c>
      <c r="G21" s="70">
        <f ca="1">IF(ISERROR(FIND("M",INDIRECT("Calculations!"&amp;ADDRESS(Calculations!$C21,20)))),"","Y")</f>
      </c>
      <c r="H21" s="70">
        <f ca="1">IF(ISERROR(FIND("E",INDIRECT("Calculations!"&amp;ADDRESS(Calculations!$C21,20)))),"","Y")</f>
      </c>
      <c r="I21" s="70">
        <f ca="1">IF(ISERROR(FIND("B",INDIRECT("Calculations!"&amp;ADDRESS(Calculations!$C21,20)))),"","Y")</f>
      </c>
      <c r="J21" s="70">
        <f ca="1">IF(ISERROR(FIND("G",INDIRECT("Calculations!"&amp;ADDRESS(Calculations!$C21,20)))),"","Y")</f>
      </c>
      <c r="K21" s="70">
        <f ca="1">IF(ISERROR(FIND("T",INDIRECT("Calculations!"&amp;ADDRESS(Calculations!$C21,20)))),"","Y")</f>
      </c>
      <c r="L21" s="118">
        <f ca="1">IF(Calculations!A21&gt;Calculations!H$2,"",INDIRECT("Calculations!"&amp;ADDRESS(Calculations!$C21,22)))</f>
      </c>
      <c r="M21" s="118">
        <f>IF(Calculations!A21&gt;Calculations!H$2,"",Calculations!Y$2)</f>
      </c>
      <c r="N21" s="119">
        <f>IF(Calculations!A21&gt;Calculations!H$2,"",IF(Calculations!A21&gt;Calculations!F$2,Calculations!Z$2,Calculations!Z24))</f>
      </c>
      <c r="O21" s="118">
        <f>IF(Calculations!A21&gt;Calculations!H$2,"",IF(Calculations!A21&gt;Calculations!F$2,Calculations!AA$2,Calculations!AA24))</f>
      </c>
      <c r="P21" s="119">
        <f>IF(Calculations!A21&gt;Calculations!H$2,"",IF(Calculations!A21&gt;Calculations!F$2,Calculations!AB$2,Calculations!AB24))</f>
      </c>
      <c r="Q21" s="119">
        <f>IF(Calculations!A21&gt;Calculations!H$2,"",Calculations!AC$2)</f>
      </c>
      <c r="R21" s="119">
        <f>IF(Calculations!A21&gt;Calculations!H$2,"",Calculations!AD$2)</f>
      </c>
      <c r="S21" s="119">
        <f>IF(Calculations!A21&gt;Calculations!H$2,"",Calculations!AE$2)</f>
      </c>
      <c r="T21" s="119">
        <f>IF(Calculations!A21&gt;Calculations!H$2,"",Calculations!AF$2)</f>
      </c>
      <c r="U21" s="119">
        <f>IF(Calculations!A21&gt;Calculations!H$2,"",Calculations!AG$2)</f>
      </c>
      <c r="V21" s="119">
        <f>IF(Calculations!A21&gt;Calculations!H$2,"",Calculations!AH$2)</f>
      </c>
      <c r="W21" s="119">
        <f>IF(Calculations!A21&gt;Calculations!H$2,"",Calculations!AI$2)</f>
      </c>
      <c r="X21" s="120">
        <f>IF(Calculations!A21&gt;Calculations!H$2,"",IF(Calculations!A21&gt;Calculations!F$2,Calculations!AJ$2,Calculations!AJ24))</f>
      </c>
      <c r="Y21" s="119">
        <f>IF(Calculations!A21&gt;Calculations!H$2,"",IF(Calculations!A21&gt;Calculations!F$2,"",Calculations!AK24))</f>
      </c>
      <c r="Z21" s="118">
        <f ca="1">IF(Calculations!A21&gt;Calculations!H$2,"",INDIRECT("Calculations!"&amp;ADDRESS(Calculations!$C21,38)))</f>
      </c>
    </row>
    <row r="22" spans="1:26" ht="12.75">
      <c r="A22" s="117">
        <f>Calculations!B22</f>
      </c>
      <c r="B22" s="70">
        <f ca="1">IF(Calculations!A22&gt;Calculations!H$2,"",IF(Calculations!A22&gt;Calculations!F$2,INDIRECT("Calculations!"&amp;ADDRESS(Calculations!$C22,18)),""))</f>
      </c>
      <c r="C22" s="70">
        <f ca="1">IF(Calculations!A22&gt;Calculations!H$2,"",INDIRECT("Calculations!"&amp;ADDRESS(Calculations!$C22,19)))</f>
      </c>
      <c r="D22" s="70">
        <f ca="1">IF(Calculations!A22&gt;Calculations!H$2,"",INDIRECT("Calculations!"&amp;ADDRESS(Calculations!$C22,24)))</f>
      </c>
      <c r="E22" s="70">
        <f ca="1">IF(ISERROR(FIND("C",INDIRECT("Calculations!"&amp;ADDRESS(Calculations!$C22,20)))),"","Y")</f>
      </c>
      <c r="F22" s="70">
        <f ca="1">IF(ISERROR(FIND("F",INDIRECT("Calculations!"&amp;ADDRESS(Calculations!$C22,20)))),"","Y")</f>
      </c>
      <c r="G22" s="70">
        <f ca="1">IF(ISERROR(FIND("M",INDIRECT("Calculations!"&amp;ADDRESS(Calculations!$C22,20)))),"","Y")</f>
      </c>
      <c r="H22" s="70">
        <f ca="1">IF(ISERROR(FIND("E",INDIRECT("Calculations!"&amp;ADDRESS(Calculations!$C22,20)))),"","Y")</f>
      </c>
      <c r="I22" s="70">
        <f ca="1">IF(ISERROR(FIND("B",INDIRECT("Calculations!"&amp;ADDRESS(Calculations!$C22,20)))),"","Y")</f>
      </c>
      <c r="J22" s="70">
        <f ca="1">IF(ISERROR(FIND("G",INDIRECT("Calculations!"&amp;ADDRESS(Calculations!$C22,20)))),"","Y")</f>
      </c>
      <c r="K22" s="70">
        <f ca="1">IF(ISERROR(FIND("T",INDIRECT("Calculations!"&amp;ADDRESS(Calculations!$C22,20)))),"","Y")</f>
      </c>
      <c r="L22" s="118">
        <f ca="1">IF(Calculations!A22&gt;Calculations!H$2,"",INDIRECT("Calculations!"&amp;ADDRESS(Calculations!$C22,22)))</f>
      </c>
      <c r="M22" s="118">
        <f>IF(Calculations!A22&gt;Calculations!H$2,"",Calculations!Y$2)</f>
      </c>
      <c r="N22" s="119">
        <f>IF(Calculations!A22&gt;Calculations!H$2,"",IF(Calculations!A22&gt;Calculations!F$2,Calculations!Z$2,Calculations!Z25))</f>
      </c>
      <c r="O22" s="118">
        <f>IF(Calculations!A22&gt;Calculations!H$2,"",IF(Calculations!A22&gt;Calculations!F$2,Calculations!AA$2,Calculations!AA25))</f>
      </c>
      <c r="P22" s="119">
        <f>IF(Calculations!A22&gt;Calculations!H$2,"",IF(Calculations!A22&gt;Calculations!F$2,Calculations!AB$2,Calculations!AB25))</f>
      </c>
      <c r="Q22" s="119">
        <f>IF(Calculations!A22&gt;Calculations!H$2,"",Calculations!AC$2)</f>
      </c>
      <c r="R22" s="119">
        <f>IF(Calculations!A22&gt;Calculations!H$2,"",Calculations!AD$2)</f>
      </c>
      <c r="S22" s="119">
        <f>IF(Calculations!A22&gt;Calculations!H$2,"",Calculations!AE$2)</f>
      </c>
      <c r="T22" s="119">
        <f>IF(Calculations!A22&gt;Calculations!H$2,"",Calculations!AF$2)</f>
      </c>
      <c r="U22" s="119">
        <f>IF(Calculations!A22&gt;Calculations!H$2,"",Calculations!AG$2)</f>
      </c>
      <c r="V22" s="119">
        <f>IF(Calculations!A22&gt;Calculations!H$2,"",Calculations!AH$2)</f>
      </c>
      <c r="W22" s="119">
        <f>IF(Calculations!A22&gt;Calculations!H$2,"",Calculations!AI$2)</f>
      </c>
      <c r="X22" s="120">
        <f>IF(Calculations!A22&gt;Calculations!H$2,"",IF(Calculations!A22&gt;Calculations!F$2,Calculations!AJ$2,Calculations!AJ25))</f>
      </c>
      <c r="Y22" s="119">
        <f>IF(Calculations!A22&gt;Calculations!H$2,"",IF(Calculations!A22&gt;Calculations!F$2,"",Calculations!AK25))</f>
      </c>
      <c r="Z22" s="118">
        <f ca="1">IF(Calculations!A22&gt;Calculations!H$2,"",INDIRECT("Calculations!"&amp;ADDRESS(Calculations!$C22,38)))</f>
      </c>
    </row>
    <row r="23" spans="1:26" ht="12.75">
      <c r="A23" s="117">
        <f>Calculations!B23</f>
      </c>
      <c r="B23" s="70">
        <f ca="1">IF(Calculations!A23&gt;Calculations!H$2,"",IF(Calculations!A23&gt;Calculations!F$2,INDIRECT("Calculations!"&amp;ADDRESS(Calculations!$C23,18)),""))</f>
      </c>
      <c r="C23" s="70">
        <f ca="1">IF(Calculations!A23&gt;Calculations!H$2,"",INDIRECT("Calculations!"&amp;ADDRESS(Calculations!$C23,19)))</f>
      </c>
      <c r="D23" s="70">
        <f ca="1">IF(Calculations!A23&gt;Calculations!H$2,"",INDIRECT("Calculations!"&amp;ADDRESS(Calculations!$C23,24)))</f>
      </c>
      <c r="E23" s="70">
        <f ca="1">IF(ISERROR(FIND("C",INDIRECT("Calculations!"&amp;ADDRESS(Calculations!$C23,20)))),"","Y")</f>
      </c>
      <c r="F23" s="70">
        <f ca="1">IF(ISERROR(FIND("F",INDIRECT("Calculations!"&amp;ADDRESS(Calculations!$C23,20)))),"","Y")</f>
      </c>
      <c r="G23" s="70">
        <f ca="1">IF(ISERROR(FIND("M",INDIRECT("Calculations!"&amp;ADDRESS(Calculations!$C23,20)))),"","Y")</f>
      </c>
      <c r="H23" s="70">
        <f ca="1">IF(ISERROR(FIND("E",INDIRECT("Calculations!"&amp;ADDRESS(Calculations!$C23,20)))),"","Y")</f>
      </c>
      <c r="I23" s="70">
        <f ca="1">IF(ISERROR(FIND("B",INDIRECT("Calculations!"&amp;ADDRESS(Calculations!$C23,20)))),"","Y")</f>
      </c>
      <c r="J23" s="70">
        <f ca="1">IF(ISERROR(FIND("G",INDIRECT("Calculations!"&amp;ADDRESS(Calculations!$C23,20)))),"","Y")</f>
      </c>
      <c r="K23" s="70">
        <f ca="1">IF(ISERROR(FIND("T",INDIRECT("Calculations!"&amp;ADDRESS(Calculations!$C23,20)))),"","Y")</f>
      </c>
      <c r="L23" s="118">
        <f ca="1">IF(Calculations!A23&gt;Calculations!H$2,"",INDIRECT("Calculations!"&amp;ADDRESS(Calculations!$C23,22)))</f>
      </c>
      <c r="M23" s="118">
        <f>IF(Calculations!A23&gt;Calculations!H$2,"",Calculations!Y$2)</f>
      </c>
      <c r="N23" s="119">
        <f>IF(Calculations!A23&gt;Calculations!H$2,"",IF(Calculations!A23&gt;Calculations!F$2,Calculations!Z$2,Calculations!Z26))</f>
      </c>
      <c r="O23" s="118">
        <f>IF(Calculations!A23&gt;Calculations!H$2,"",IF(Calculations!A23&gt;Calculations!F$2,Calculations!AA$2,Calculations!AA26))</f>
      </c>
      <c r="P23" s="119">
        <f>IF(Calculations!A23&gt;Calculations!H$2,"",IF(Calculations!A23&gt;Calculations!F$2,Calculations!AB$2,Calculations!AB26))</f>
      </c>
      <c r="Q23" s="119">
        <f>IF(Calculations!A23&gt;Calculations!H$2,"",Calculations!AC$2)</f>
      </c>
      <c r="R23" s="119">
        <f>IF(Calculations!A23&gt;Calculations!H$2,"",Calculations!AD$2)</f>
      </c>
      <c r="S23" s="119">
        <f>IF(Calculations!A23&gt;Calculations!H$2,"",Calculations!AE$2)</f>
      </c>
      <c r="T23" s="119">
        <f>IF(Calculations!A23&gt;Calculations!H$2,"",Calculations!AF$2)</f>
      </c>
      <c r="U23" s="119">
        <f>IF(Calculations!A23&gt;Calculations!H$2,"",Calculations!AG$2)</f>
      </c>
      <c r="V23" s="119">
        <f>IF(Calculations!A23&gt;Calculations!H$2,"",Calculations!AH$2)</f>
      </c>
      <c r="W23" s="119">
        <f>IF(Calculations!A23&gt;Calculations!H$2,"",Calculations!AI$2)</f>
      </c>
      <c r="X23" s="120">
        <f>IF(Calculations!A23&gt;Calculations!H$2,"",IF(Calculations!A23&gt;Calculations!F$2,Calculations!AJ$2,Calculations!AJ26))</f>
      </c>
      <c r="Y23" s="119">
        <f>IF(Calculations!A23&gt;Calculations!H$2,"",IF(Calculations!A23&gt;Calculations!F$2,"",Calculations!AK26))</f>
      </c>
      <c r="Z23" s="118">
        <f ca="1">IF(Calculations!A23&gt;Calculations!H$2,"",INDIRECT("Calculations!"&amp;ADDRESS(Calculations!$C23,38)))</f>
      </c>
    </row>
    <row r="24" spans="1:26" ht="12.75">
      <c r="A24" s="117">
        <f>Calculations!B24</f>
      </c>
      <c r="B24" s="70">
        <f ca="1">IF(Calculations!A24&gt;Calculations!H$2,"",IF(Calculations!A24&gt;Calculations!F$2,INDIRECT("Calculations!"&amp;ADDRESS(Calculations!$C24,18)),""))</f>
      </c>
      <c r="C24" s="70">
        <f ca="1">IF(Calculations!A24&gt;Calculations!H$2,"",INDIRECT("Calculations!"&amp;ADDRESS(Calculations!$C24,19)))</f>
      </c>
      <c r="D24" s="70">
        <f ca="1">IF(Calculations!A24&gt;Calculations!H$2,"",INDIRECT("Calculations!"&amp;ADDRESS(Calculations!$C24,24)))</f>
      </c>
      <c r="E24" s="70">
        <f ca="1">IF(ISERROR(FIND("C",INDIRECT("Calculations!"&amp;ADDRESS(Calculations!$C24,20)))),"","Y")</f>
      </c>
      <c r="F24" s="70">
        <f ca="1">IF(ISERROR(FIND("F",INDIRECT("Calculations!"&amp;ADDRESS(Calculations!$C24,20)))),"","Y")</f>
      </c>
      <c r="G24" s="70">
        <f ca="1">IF(ISERROR(FIND("M",INDIRECT("Calculations!"&amp;ADDRESS(Calculations!$C24,20)))),"","Y")</f>
      </c>
      <c r="H24" s="70">
        <f ca="1">IF(ISERROR(FIND("E",INDIRECT("Calculations!"&amp;ADDRESS(Calculations!$C24,20)))),"","Y")</f>
      </c>
      <c r="I24" s="70">
        <f ca="1">IF(ISERROR(FIND("B",INDIRECT("Calculations!"&amp;ADDRESS(Calculations!$C24,20)))),"","Y")</f>
      </c>
      <c r="J24" s="70">
        <f ca="1">IF(ISERROR(FIND("G",INDIRECT("Calculations!"&amp;ADDRESS(Calculations!$C24,20)))),"","Y")</f>
      </c>
      <c r="K24" s="70">
        <f ca="1">IF(ISERROR(FIND("T",INDIRECT("Calculations!"&amp;ADDRESS(Calculations!$C24,20)))),"","Y")</f>
      </c>
      <c r="L24" s="118">
        <f ca="1">IF(Calculations!A24&gt;Calculations!H$2,"",INDIRECT("Calculations!"&amp;ADDRESS(Calculations!$C24,22)))</f>
      </c>
      <c r="M24" s="118">
        <f>IF(Calculations!A24&gt;Calculations!H$2,"",Calculations!Y$2)</f>
      </c>
      <c r="N24" s="119">
        <f>IF(Calculations!A24&gt;Calculations!H$2,"",IF(Calculations!A24&gt;Calculations!F$2,Calculations!Z$2,Calculations!Z27))</f>
      </c>
      <c r="O24" s="118">
        <f>IF(Calculations!A24&gt;Calculations!H$2,"",IF(Calculations!A24&gt;Calculations!F$2,Calculations!AA$2,Calculations!AA27))</f>
      </c>
      <c r="P24" s="119">
        <f>IF(Calculations!A24&gt;Calculations!H$2,"",IF(Calculations!A24&gt;Calculations!F$2,Calculations!AB$2,Calculations!AB27))</f>
      </c>
      <c r="Q24" s="119">
        <f>IF(Calculations!A24&gt;Calculations!H$2,"",Calculations!AC$2)</f>
      </c>
      <c r="R24" s="119">
        <f>IF(Calculations!A24&gt;Calculations!H$2,"",Calculations!AD$2)</f>
      </c>
      <c r="S24" s="119">
        <f>IF(Calculations!A24&gt;Calculations!H$2,"",Calculations!AE$2)</f>
      </c>
      <c r="T24" s="119">
        <f>IF(Calculations!A24&gt;Calculations!H$2,"",Calculations!AF$2)</f>
      </c>
      <c r="U24" s="119">
        <f>IF(Calculations!A24&gt;Calculations!H$2,"",Calculations!AG$2)</f>
      </c>
      <c r="V24" s="119">
        <f>IF(Calculations!A24&gt;Calculations!H$2,"",Calculations!AH$2)</f>
      </c>
      <c r="W24" s="119">
        <f>IF(Calculations!A24&gt;Calculations!H$2,"",Calculations!AI$2)</f>
      </c>
      <c r="X24" s="120">
        <f>IF(Calculations!A24&gt;Calculations!H$2,"",IF(Calculations!A24&gt;Calculations!F$2,Calculations!AJ$2,Calculations!AJ27))</f>
      </c>
      <c r="Y24" s="119">
        <f>IF(Calculations!A24&gt;Calculations!H$2,"",IF(Calculations!A24&gt;Calculations!F$2,"",Calculations!AK27))</f>
      </c>
      <c r="Z24" s="118">
        <f ca="1">IF(Calculations!A24&gt;Calculations!H$2,"",INDIRECT("Calculations!"&amp;ADDRESS(Calculations!$C24,38)))</f>
      </c>
    </row>
    <row r="25" spans="1:26" ht="12.75">
      <c r="A25" s="117">
        <f>Calculations!B25</f>
      </c>
      <c r="B25" s="70">
        <f ca="1">IF(Calculations!A25&gt;Calculations!H$2,"",IF(Calculations!A25&gt;Calculations!F$2,INDIRECT("Calculations!"&amp;ADDRESS(Calculations!$C25,18)),""))</f>
      </c>
      <c r="C25" s="70">
        <f ca="1">IF(Calculations!A25&gt;Calculations!H$2,"",INDIRECT("Calculations!"&amp;ADDRESS(Calculations!$C25,19)))</f>
      </c>
      <c r="D25" s="70">
        <f ca="1">IF(Calculations!A25&gt;Calculations!H$2,"",INDIRECT("Calculations!"&amp;ADDRESS(Calculations!$C25,24)))</f>
      </c>
      <c r="E25" s="70">
        <f ca="1">IF(ISERROR(FIND("C",INDIRECT("Calculations!"&amp;ADDRESS(Calculations!$C25,20)))),"","Y")</f>
      </c>
      <c r="F25" s="70">
        <f ca="1">IF(ISERROR(FIND("F",INDIRECT("Calculations!"&amp;ADDRESS(Calculations!$C25,20)))),"","Y")</f>
      </c>
      <c r="G25" s="70">
        <f ca="1">IF(ISERROR(FIND("M",INDIRECT("Calculations!"&amp;ADDRESS(Calculations!$C25,20)))),"","Y")</f>
      </c>
      <c r="H25" s="70">
        <f ca="1">IF(ISERROR(FIND("E",INDIRECT("Calculations!"&amp;ADDRESS(Calculations!$C25,20)))),"","Y")</f>
      </c>
      <c r="I25" s="70">
        <f ca="1">IF(ISERROR(FIND("B",INDIRECT("Calculations!"&amp;ADDRESS(Calculations!$C25,20)))),"","Y")</f>
      </c>
      <c r="J25" s="70">
        <f ca="1">IF(ISERROR(FIND("G",INDIRECT("Calculations!"&amp;ADDRESS(Calculations!$C25,20)))),"","Y")</f>
      </c>
      <c r="K25" s="70">
        <f ca="1">IF(ISERROR(FIND("T",INDIRECT("Calculations!"&amp;ADDRESS(Calculations!$C25,20)))),"","Y")</f>
      </c>
      <c r="L25" s="118">
        <f ca="1">IF(Calculations!A25&gt;Calculations!H$2,"",INDIRECT("Calculations!"&amp;ADDRESS(Calculations!$C25,22)))</f>
      </c>
      <c r="M25" s="118">
        <f>IF(Calculations!A25&gt;Calculations!H$2,"",Calculations!Y$2)</f>
      </c>
      <c r="N25" s="119">
        <f>IF(Calculations!A25&gt;Calculations!H$2,"",IF(Calculations!A25&gt;Calculations!F$2,Calculations!Z$2,Calculations!Z28))</f>
      </c>
      <c r="O25" s="118">
        <f>IF(Calculations!A25&gt;Calculations!H$2,"",IF(Calculations!A25&gt;Calculations!F$2,Calculations!AA$2,Calculations!AA28))</f>
      </c>
      <c r="P25" s="119">
        <f>IF(Calculations!A25&gt;Calculations!H$2,"",IF(Calculations!A25&gt;Calculations!F$2,Calculations!AB$2,Calculations!AB28))</f>
      </c>
      <c r="Q25" s="119">
        <f>IF(Calculations!A25&gt;Calculations!H$2,"",Calculations!AC$2)</f>
      </c>
      <c r="R25" s="119">
        <f>IF(Calculations!A25&gt;Calculations!H$2,"",Calculations!AD$2)</f>
      </c>
      <c r="S25" s="119">
        <f>IF(Calculations!A25&gt;Calculations!H$2,"",Calculations!AE$2)</f>
      </c>
      <c r="T25" s="119">
        <f>IF(Calculations!A25&gt;Calculations!H$2,"",Calculations!AF$2)</f>
      </c>
      <c r="U25" s="119">
        <f>IF(Calculations!A25&gt;Calculations!H$2,"",Calculations!AG$2)</f>
      </c>
      <c r="V25" s="119">
        <f>IF(Calculations!A25&gt;Calculations!H$2,"",Calculations!AH$2)</f>
      </c>
      <c r="W25" s="119">
        <f>IF(Calculations!A25&gt;Calculations!H$2,"",Calculations!AI$2)</f>
      </c>
      <c r="X25" s="120">
        <f>IF(Calculations!A25&gt;Calculations!H$2,"",IF(Calculations!A25&gt;Calculations!F$2,Calculations!AJ$2,Calculations!AJ28))</f>
      </c>
      <c r="Y25" s="119">
        <f>IF(Calculations!A25&gt;Calculations!H$2,"",IF(Calculations!A25&gt;Calculations!F$2,"",Calculations!AK28))</f>
      </c>
      <c r="Z25" s="118">
        <f ca="1">IF(Calculations!A25&gt;Calculations!H$2,"",INDIRECT("Calculations!"&amp;ADDRESS(Calculations!$C25,38)))</f>
      </c>
    </row>
    <row r="26" spans="1:26" ht="12.75">
      <c r="A26" s="117">
        <f>Calculations!B26</f>
      </c>
      <c r="B26" s="70">
        <f ca="1">IF(Calculations!A26&gt;Calculations!H$2,"",IF(Calculations!A26&gt;Calculations!F$2,INDIRECT("Calculations!"&amp;ADDRESS(Calculations!$C26,18)),""))</f>
      </c>
      <c r="C26" s="70">
        <f ca="1">IF(Calculations!A26&gt;Calculations!H$2,"",INDIRECT("Calculations!"&amp;ADDRESS(Calculations!$C26,19)))</f>
      </c>
      <c r="D26" s="70">
        <f ca="1">IF(Calculations!A26&gt;Calculations!H$2,"",INDIRECT("Calculations!"&amp;ADDRESS(Calculations!$C26,24)))</f>
      </c>
      <c r="E26" s="70">
        <f ca="1">IF(ISERROR(FIND("C",INDIRECT("Calculations!"&amp;ADDRESS(Calculations!$C26,20)))),"","Y")</f>
      </c>
      <c r="F26" s="70">
        <f ca="1">IF(ISERROR(FIND("F",INDIRECT("Calculations!"&amp;ADDRESS(Calculations!$C26,20)))),"","Y")</f>
      </c>
      <c r="G26" s="70">
        <f ca="1">IF(ISERROR(FIND("M",INDIRECT("Calculations!"&amp;ADDRESS(Calculations!$C26,20)))),"","Y")</f>
      </c>
      <c r="H26" s="70">
        <f ca="1">IF(ISERROR(FIND("E",INDIRECT("Calculations!"&amp;ADDRESS(Calculations!$C26,20)))),"","Y")</f>
      </c>
      <c r="I26" s="70">
        <f ca="1">IF(ISERROR(FIND("B",INDIRECT("Calculations!"&amp;ADDRESS(Calculations!$C26,20)))),"","Y")</f>
      </c>
      <c r="J26" s="70">
        <f ca="1">IF(ISERROR(FIND("G",INDIRECT("Calculations!"&amp;ADDRESS(Calculations!$C26,20)))),"","Y")</f>
      </c>
      <c r="K26" s="70">
        <f ca="1">IF(ISERROR(FIND("T",INDIRECT("Calculations!"&amp;ADDRESS(Calculations!$C26,20)))),"","Y")</f>
      </c>
      <c r="L26" s="118">
        <f ca="1">IF(Calculations!A26&gt;Calculations!H$2,"",INDIRECT("Calculations!"&amp;ADDRESS(Calculations!$C26,22)))</f>
      </c>
      <c r="M26" s="118">
        <f>IF(Calculations!A26&gt;Calculations!H$2,"",Calculations!Y$2)</f>
      </c>
      <c r="N26" s="119">
        <f>IF(Calculations!A26&gt;Calculations!H$2,"",IF(Calculations!A26&gt;Calculations!F$2,Calculations!Z$2,Calculations!Z29))</f>
      </c>
      <c r="O26" s="118">
        <f>IF(Calculations!A26&gt;Calculations!H$2,"",IF(Calculations!A26&gt;Calculations!F$2,Calculations!AA$2,Calculations!AA29))</f>
      </c>
      <c r="P26" s="119">
        <f>IF(Calculations!A26&gt;Calculations!H$2,"",IF(Calculations!A26&gt;Calculations!F$2,Calculations!AB$2,Calculations!AB29))</f>
      </c>
      <c r="Q26" s="119">
        <f>IF(Calculations!A26&gt;Calculations!H$2,"",Calculations!AC$2)</f>
      </c>
      <c r="R26" s="119">
        <f>IF(Calculations!A26&gt;Calculations!H$2,"",Calculations!AD$2)</f>
      </c>
      <c r="S26" s="119">
        <f>IF(Calculations!A26&gt;Calculations!H$2,"",Calculations!AE$2)</f>
      </c>
      <c r="T26" s="119">
        <f>IF(Calculations!A26&gt;Calculations!H$2,"",Calculations!AF$2)</f>
      </c>
      <c r="U26" s="119">
        <f>IF(Calculations!A26&gt;Calculations!H$2,"",Calculations!AG$2)</f>
      </c>
      <c r="V26" s="119">
        <f>IF(Calculations!A26&gt;Calculations!H$2,"",Calculations!AH$2)</f>
      </c>
      <c r="W26" s="119">
        <f>IF(Calculations!A26&gt;Calculations!H$2,"",Calculations!AI$2)</f>
      </c>
      <c r="X26" s="120">
        <f>IF(Calculations!A26&gt;Calculations!H$2,"",IF(Calculations!A26&gt;Calculations!F$2,Calculations!AJ$2,Calculations!AJ29))</f>
      </c>
      <c r="Y26" s="119">
        <f>IF(Calculations!A26&gt;Calculations!H$2,"",IF(Calculations!A26&gt;Calculations!F$2,"",Calculations!AK29))</f>
      </c>
      <c r="Z26" s="118">
        <f ca="1">IF(Calculations!A26&gt;Calculations!H$2,"",INDIRECT("Calculations!"&amp;ADDRESS(Calculations!$C26,38)))</f>
      </c>
    </row>
    <row r="27" spans="1:26" ht="12.75">
      <c r="A27" s="117">
        <f>Calculations!B27</f>
      </c>
      <c r="B27" s="70">
        <f ca="1">IF(Calculations!A27&gt;Calculations!H$2,"",IF(Calculations!A27&gt;Calculations!F$2,INDIRECT("Calculations!"&amp;ADDRESS(Calculations!$C27,18)),""))</f>
      </c>
      <c r="C27" s="70">
        <f ca="1">IF(Calculations!A27&gt;Calculations!H$2,"",INDIRECT("Calculations!"&amp;ADDRESS(Calculations!$C27,19)))</f>
      </c>
      <c r="D27" s="70">
        <f ca="1">IF(Calculations!A27&gt;Calculations!H$2,"",INDIRECT("Calculations!"&amp;ADDRESS(Calculations!$C27,24)))</f>
      </c>
      <c r="E27" s="70">
        <f ca="1">IF(ISERROR(FIND("C",INDIRECT("Calculations!"&amp;ADDRESS(Calculations!$C27,20)))),"","Y")</f>
      </c>
      <c r="F27" s="70">
        <f ca="1">IF(ISERROR(FIND("F",INDIRECT("Calculations!"&amp;ADDRESS(Calculations!$C27,20)))),"","Y")</f>
      </c>
      <c r="G27" s="70">
        <f ca="1">IF(ISERROR(FIND("M",INDIRECT("Calculations!"&amp;ADDRESS(Calculations!$C27,20)))),"","Y")</f>
      </c>
      <c r="H27" s="70">
        <f ca="1">IF(ISERROR(FIND("E",INDIRECT("Calculations!"&amp;ADDRESS(Calculations!$C27,20)))),"","Y")</f>
      </c>
      <c r="I27" s="70">
        <f ca="1">IF(ISERROR(FIND("B",INDIRECT("Calculations!"&amp;ADDRESS(Calculations!$C27,20)))),"","Y")</f>
      </c>
      <c r="J27" s="70">
        <f ca="1">IF(ISERROR(FIND("G",INDIRECT("Calculations!"&amp;ADDRESS(Calculations!$C27,20)))),"","Y")</f>
      </c>
      <c r="K27" s="70">
        <f ca="1">IF(ISERROR(FIND("T",INDIRECT("Calculations!"&amp;ADDRESS(Calculations!$C27,20)))),"","Y")</f>
      </c>
      <c r="L27" s="118">
        <f ca="1">IF(Calculations!A27&gt;Calculations!H$2,"",INDIRECT("Calculations!"&amp;ADDRESS(Calculations!$C27,22)))</f>
      </c>
      <c r="M27" s="118">
        <f>IF(Calculations!A27&gt;Calculations!H$2,"",Calculations!Y$2)</f>
      </c>
      <c r="N27" s="119">
        <f>IF(Calculations!A27&gt;Calculations!H$2,"",IF(Calculations!A27&gt;Calculations!F$2,Calculations!Z$2,Calculations!Z30))</f>
      </c>
      <c r="O27" s="118">
        <f>IF(Calculations!A27&gt;Calculations!H$2,"",IF(Calculations!A27&gt;Calculations!F$2,Calculations!AA$2,Calculations!AA30))</f>
      </c>
      <c r="P27" s="119">
        <f>IF(Calculations!A27&gt;Calculations!H$2,"",IF(Calculations!A27&gt;Calculations!F$2,Calculations!AB$2,Calculations!AB30))</f>
      </c>
      <c r="Q27" s="119">
        <f>IF(Calculations!A27&gt;Calculations!H$2,"",Calculations!AC$2)</f>
      </c>
      <c r="R27" s="119">
        <f>IF(Calculations!A27&gt;Calculations!H$2,"",Calculations!AD$2)</f>
      </c>
      <c r="S27" s="119">
        <f>IF(Calculations!A27&gt;Calculations!H$2,"",Calculations!AE$2)</f>
      </c>
      <c r="T27" s="119">
        <f>IF(Calculations!A27&gt;Calculations!H$2,"",Calculations!AF$2)</f>
      </c>
      <c r="U27" s="119">
        <f>IF(Calculations!A27&gt;Calculations!H$2,"",Calculations!AG$2)</f>
      </c>
      <c r="V27" s="119">
        <f>IF(Calculations!A27&gt;Calculations!H$2,"",Calculations!AH$2)</f>
      </c>
      <c r="W27" s="119">
        <f>IF(Calculations!A27&gt;Calculations!H$2,"",Calculations!AI$2)</f>
      </c>
      <c r="X27" s="120">
        <f>IF(Calculations!A27&gt;Calculations!H$2,"",IF(Calculations!A27&gt;Calculations!F$2,Calculations!AJ$2,Calculations!AJ30))</f>
      </c>
      <c r="Y27" s="119">
        <f>IF(Calculations!A27&gt;Calculations!H$2,"",IF(Calculations!A27&gt;Calculations!F$2,"",Calculations!AK30))</f>
      </c>
      <c r="Z27" s="118">
        <f ca="1">IF(Calculations!A27&gt;Calculations!H$2,"",INDIRECT("Calculations!"&amp;ADDRESS(Calculations!$C27,38)))</f>
      </c>
    </row>
    <row r="28" spans="1:26" ht="12.75">
      <c r="A28" s="117">
        <f>Calculations!B28</f>
      </c>
      <c r="B28" s="70">
        <f ca="1">IF(Calculations!A28&gt;Calculations!H$2,"",IF(Calculations!A28&gt;Calculations!F$2,INDIRECT("Calculations!"&amp;ADDRESS(Calculations!$C28,18)),""))</f>
      </c>
      <c r="C28" s="70">
        <f ca="1">IF(Calculations!A28&gt;Calculations!H$2,"",INDIRECT("Calculations!"&amp;ADDRESS(Calculations!$C28,19)))</f>
      </c>
      <c r="D28" s="70">
        <f ca="1">IF(Calculations!A28&gt;Calculations!H$2,"",INDIRECT("Calculations!"&amp;ADDRESS(Calculations!$C28,24)))</f>
      </c>
      <c r="E28" s="70">
        <f ca="1">IF(ISERROR(FIND("C",INDIRECT("Calculations!"&amp;ADDRESS(Calculations!$C28,20)))),"","Y")</f>
      </c>
      <c r="F28" s="70">
        <f ca="1">IF(ISERROR(FIND("F",INDIRECT("Calculations!"&amp;ADDRESS(Calculations!$C28,20)))),"","Y")</f>
      </c>
      <c r="G28" s="70">
        <f ca="1">IF(ISERROR(FIND("M",INDIRECT("Calculations!"&amp;ADDRESS(Calculations!$C28,20)))),"","Y")</f>
      </c>
      <c r="H28" s="70">
        <f ca="1">IF(ISERROR(FIND("E",INDIRECT("Calculations!"&amp;ADDRESS(Calculations!$C28,20)))),"","Y")</f>
      </c>
      <c r="I28" s="70">
        <f ca="1">IF(ISERROR(FIND("B",INDIRECT("Calculations!"&amp;ADDRESS(Calculations!$C28,20)))),"","Y")</f>
      </c>
      <c r="J28" s="70">
        <f ca="1">IF(ISERROR(FIND("G",INDIRECT("Calculations!"&amp;ADDRESS(Calculations!$C28,20)))),"","Y")</f>
      </c>
      <c r="K28" s="70">
        <f ca="1">IF(ISERROR(FIND("T",INDIRECT("Calculations!"&amp;ADDRESS(Calculations!$C28,20)))),"","Y")</f>
      </c>
      <c r="L28" s="118">
        <f ca="1">IF(Calculations!A28&gt;Calculations!H$2,"",INDIRECT("Calculations!"&amp;ADDRESS(Calculations!$C28,22)))</f>
      </c>
      <c r="M28" s="118">
        <f>IF(Calculations!A28&gt;Calculations!H$2,"",Calculations!Y$2)</f>
      </c>
      <c r="N28" s="119">
        <f>IF(Calculations!A28&gt;Calculations!H$2,"",IF(Calculations!A28&gt;Calculations!F$2,Calculations!Z$2,Calculations!Z31))</f>
      </c>
      <c r="O28" s="118">
        <f>IF(Calculations!A28&gt;Calculations!H$2,"",IF(Calculations!A28&gt;Calculations!F$2,Calculations!AA$2,Calculations!AA31))</f>
      </c>
      <c r="P28" s="119">
        <f>IF(Calculations!A28&gt;Calculations!H$2,"",IF(Calculations!A28&gt;Calculations!F$2,Calculations!AB$2,Calculations!AB31))</f>
      </c>
      <c r="Q28" s="119">
        <f>IF(Calculations!A28&gt;Calculations!H$2,"",Calculations!AC$2)</f>
      </c>
      <c r="R28" s="119">
        <f>IF(Calculations!A28&gt;Calculations!H$2,"",Calculations!AD$2)</f>
      </c>
      <c r="S28" s="119">
        <f>IF(Calculations!A28&gt;Calculations!H$2,"",Calculations!AE$2)</f>
      </c>
      <c r="T28" s="119">
        <f>IF(Calculations!A28&gt;Calculations!H$2,"",Calculations!AF$2)</f>
      </c>
      <c r="U28" s="119">
        <f>IF(Calculations!A28&gt;Calculations!H$2,"",Calculations!AG$2)</f>
      </c>
      <c r="V28" s="119">
        <f>IF(Calculations!A28&gt;Calculations!H$2,"",Calculations!AH$2)</f>
      </c>
      <c r="W28" s="119">
        <f>IF(Calculations!A28&gt;Calculations!H$2,"",Calculations!AI$2)</f>
      </c>
      <c r="X28" s="120">
        <f>IF(Calculations!A28&gt;Calculations!H$2,"",IF(Calculations!A28&gt;Calculations!F$2,Calculations!AJ$2,Calculations!AJ31))</f>
      </c>
      <c r="Y28" s="119">
        <f>IF(Calculations!A28&gt;Calculations!H$2,"",IF(Calculations!A28&gt;Calculations!F$2,"",Calculations!AK31))</f>
      </c>
      <c r="Z28" s="118">
        <f ca="1">IF(Calculations!A28&gt;Calculations!H$2,"",INDIRECT("Calculations!"&amp;ADDRESS(Calculations!$C28,38)))</f>
      </c>
    </row>
    <row r="29" spans="1:26" ht="12.75">
      <c r="A29" s="117">
        <f>Calculations!B29</f>
      </c>
      <c r="B29" s="70">
        <f ca="1">IF(Calculations!A29&gt;Calculations!H$2,"",IF(Calculations!A29&gt;Calculations!F$2,INDIRECT("Calculations!"&amp;ADDRESS(Calculations!$C29,18)),""))</f>
      </c>
      <c r="C29" s="70">
        <f ca="1">IF(Calculations!A29&gt;Calculations!H$2,"",INDIRECT("Calculations!"&amp;ADDRESS(Calculations!$C29,19)))</f>
      </c>
      <c r="D29" s="70">
        <f ca="1">IF(Calculations!A29&gt;Calculations!H$2,"",INDIRECT("Calculations!"&amp;ADDRESS(Calculations!$C29,24)))</f>
      </c>
      <c r="E29" s="70">
        <f ca="1">IF(ISERROR(FIND("C",INDIRECT("Calculations!"&amp;ADDRESS(Calculations!$C29,20)))),"","Y")</f>
      </c>
      <c r="F29" s="70">
        <f ca="1">IF(ISERROR(FIND("F",INDIRECT("Calculations!"&amp;ADDRESS(Calculations!$C29,20)))),"","Y")</f>
      </c>
      <c r="G29" s="70">
        <f ca="1">IF(ISERROR(FIND("M",INDIRECT("Calculations!"&amp;ADDRESS(Calculations!$C29,20)))),"","Y")</f>
      </c>
      <c r="H29" s="70">
        <f ca="1">IF(ISERROR(FIND("E",INDIRECT("Calculations!"&amp;ADDRESS(Calculations!$C29,20)))),"","Y")</f>
      </c>
      <c r="I29" s="70">
        <f ca="1">IF(ISERROR(FIND("B",INDIRECT("Calculations!"&amp;ADDRESS(Calculations!$C29,20)))),"","Y")</f>
      </c>
      <c r="J29" s="70">
        <f ca="1">IF(ISERROR(FIND("G",INDIRECT("Calculations!"&amp;ADDRESS(Calculations!$C29,20)))),"","Y")</f>
      </c>
      <c r="K29" s="70">
        <f ca="1">IF(ISERROR(FIND("T",INDIRECT("Calculations!"&amp;ADDRESS(Calculations!$C29,20)))),"","Y")</f>
      </c>
      <c r="L29" s="118">
        <f ca="1">IF(Calculations!A29&gt;Calculations!H$2,"",INDIRECT("Calculations!"&amp;ADDRESS(Calculations!$C29,22)))</f>
      </c>
      <c r="M29" s="118">
        <f>IF(Calculations!A29&gt;Calculations!H$2,"",Calculations!Y$2)</f>
      </c>
      <c r="N29" s="119">
        <f>IF(Calculations!A29&gt;Calculations!H$2,"",IF(Calculations!A29&gt;Calculations!F$2,Calculations!Z$2,Calculations!Z32))</f>
      </c>
      <c r="O29" s="118">
        <f>IF(Calculations!A29&gt;Calculations!H$2,"",IF(Calculations!A29&gt;Calculations!F$2,Calculations!AA$2,Calculations!AA32))</f>
      </c>
      <c r="P29" s="119">
        <f>IF(Calculations!A29&gt;Calculations!H$2,"",IF(Calculations!A29&gt;Calculations!F$2,Calculations!AB$2,Calculations!AB32))</f>
      </c>
      <c r="Q29" s="119">
        <f>IF(Calculations!A29&gt;Calculations!H$2,"",Calculations!AC$2)</f>
      </c>
      <c r="R29" s="119">
        <f>IF(Calculations!A29&gt;Calculations!H$2,"",Calculations!AD$2)</f>
      </c>
      <c r="S29" s="119">
        <f>IF(Calculations!A29&gt;Calculations!H$2,"",Calculations!AE$2)</f>
      </c>
      <c r="T29" s="119">
        <f>IF(Calculations!A29&gt;Calculations!H$2,"",Calculations!AF$2)</f>
      </c>
      <c r="U29" s="119">
        <f>IF(Calculations!A29&gt;Calculations!H$2,"",Calculations!AG$2)</f>
      </c>
      <c r="V29" s="119">
        <f>IF(Calculations!A29&gt;Calculations!H$2,"",Calculations!AH$2)</f>
      </c>
      <c r="W29" s="119">
        <f>IF(Calculations!A29&gt;Calculations!H$2,"",Calculations!AI$2)</f>
      </c>
      <c r="X29" s="120">
        <f>IF(Calculations!A29&gt;Calculations!H$2,"",IF(Calculations!A29&gt;Calculations!F$2,Calculations!AJ$2,Calculations!AJ32))</f>
      </c>
      <c r="Y29" s="119">
        <f>IF(Calculations!A29&gt;Calculations!H$2,"",IF(Calculations!A29&gt;Calculations!F$2,"",Calculations!AK32))</f>
      </c>
      <c r="Z29" s="118">
        <f ca="1">IF(Calculations!A29&gt;Calculations!H$2,"",INDIRECT("Calculations!"&amp;ADDRESS(Calculations!$C29,38)))</f>
      </c>
    </row>
    <row r="30" spans="1:26" ht="12.75">
      <c r="A30" s="117">
        <f>Calculations!B30</f>
      </c>
      <c r="B30" s="70">
        <f ca="1">IF(Calculations!A30&gt;Calculations!H$2,"",IF(Calculations!A30&gt;Calculations!F$2,INDIRECT("Calculations!"&amp;ADDRESS(Calculations!$C30,18)),""))</f>
      </c>
      <c r="C30" s="70">
        <f ca="1">IF(Calculations!A30&gt;Calculations!H$2,"",INDIRECT("Calculations!"&amp;ADDRESS(Calculations!$C30,19)))</f>
      </c>
      <c r="D30" s="70">
        <f ca="1">IF(Calculations!A30&gt;Calculations!H$2,"",INDIRECT("Calculations!"&amp;ADDRESS(Calculations!$C30,24)))</f>
      </c>
      <c r="E30" s="70">
        <f ca="1">IF(ISERROR(FIND("C",INDIRECT("Calculations!"&amp;ADDRESS(Calculations!$C30,20)))),"","Y")</f>
      </c>
      <c r="F30" s="70">
        <f ca="1">IF(ISERROR(FIND("F",INDIRECT("Calculations!"&amp;ADDRESS(Calculations!$C30,20)))),"","Y")</f>
      </c>
      <c r="G30" s="70">
        <f ca="1">IF(ISERROR(FIND("M",INDIRECT("Calculations!"&amp;ADDRESS(Calculations!$C30,20)))),"","Y")</f>
      </c>
      <c r="H30" s="70">
        <f ca="1">IF(ISERROR(FIND("E",INDIRECT("Calculations!"&amp;ADDRESS(Calculations!$C30,20)))),"","Y")</f>
      </c>
      <c r="I30" s="70">
        <f ca="1">IF(ISERROR(FIND("B",INDIRECT("Calculations!"&amp;ADDRESS(Calculations!$C30,20)))),"","Y")</f>
      </c>
      <c r="J30" s="70">
        <f ca="1">IF(ISERROR(FIND("G",INDIRECT("Calculations!"&amp;ADDRESS(Calculations!$C30,20)))),"","Y")</f>
      </c>
      <c r="K30" s="70">
        <f ca="1">IF(ISERROR(FIND("T",INDIRECT("Calculations!"&amp;ADDRESS(Calculations!$C30,20)))),"","Y")</f>
      </c>
      <c r="L30" s="118">
        <f ca="1">IF(Calculations!A30&gt;Calculations!H$2,"",INDIRECT("Calculations!"&amp;ADDRESS(Calculations!$C30,22)))</f>
      </c>
      <c r="M30" s="118">
        <f>IF(Calculations!A30&gt;Calculations!H$2,"",Calculations!Y$2)</f>
      </c>
      <c r="N30" s="119">
        <f>IF(Calculations!A30&gt;Calculations!H$2,"",IF(Calculations!A30&gt;Calculations!F$2,Calculations!Z$2,Calculations!Z33))</f>
      </c>
      <c r="O30" s="118">
        <f>IF(Calculations!A30&gt;Calculations!H$2,"",IF(Calculations!A30&gt;Calculations!F$2,Calculations!AA$2,Calculations!AA33))</f>
      </c>
      <c r="P30" s="119">
        <f>IF(Calculations!A30&gt;Calculations!H$2,"",IF(Calculations!A30&gt;Calculations!F$2,Calculations!AB$2,Calculations!AB33))</f>
      </c>
      <c r="Q30" s="119">
        <f>IF(Calculations!A30&gt;Calculations!H$2,"",Calculations!AC$2)</f>
      </c>
      <c r="R30" s="119">
        <f>IF(Calculations!A30&gt;Calculations!H$2,"",Calculations!AD$2)</f>
      </c>
      <c r="S30" s="119">
        <f>IF(Calculations!A30&gt;Calculations!H$2,"",Calculations!AE$2)</f>
      </c>
      <c r="T30" s="119">
        <f>IF(Calculations!A30&gt;Calculations!H$2,"",Calculations!AF$2)</f>
      </c>
      <c r="U30" s="119">
        <f>IF(Calculations!A30&gt;Calculations!H$2,"",Calculations!AG$2)</f>
      </c>
      <c r="V30" s="119">
        <f>IF(Calculations!A30&gt;Calculations!H$2,"",Calculations!AH$2)</f>
      </c>
      <c r="W30" s="119">
        <f>IF(Calculations!A30&gt;Calculations!H$2,"",Calculations!AI$2)</f>
      </c>
      <c r="X30" s="120">
        <f>IF(Calculations!A30&gt;Calculations!H$2,"",IF(Calculations!A30&gt;Calculations!F$2,Calculations!AJ$2,Calculations!AJ33))</f>
      </c>
      <c r="Y30" s="119">
        <f>IF(Calculations!A30&gt;Calculations!H$2,"",IF(Calculations!A30&gt;Calculations!F$2,"",Calculations!AK33))</f>
      </c>
      <c r="Z30" s="118">
        <f ca="1">IF(Calculations!A30&gt;Calculations!H$2,"",INDIRECT("Calculations!"&amp;ADDRESS(Calculations!$C30,38)))</f>
      </c>
    </row>
    <row r="31" spans="1:26" ht="12.75">
      <c r="A31" s="117">
        <f>Calculations!B31</f>
      </c>
      <c r="B31" s="70">
        <f ca="1">IF(Calculations!A31&gt;Calculations!H$2,"",IF(Calculations!A31&gt;Calculations!F$2,INDIRECT("Calculations!"&amp;ADDRESS(Calculations!$C31,18)),""))</f>
      </c>
      <c r="C31" s="70">
        <f ca="1">IF(Calculations!A31&gt;Calculations!H$2,"",INDIRECT("Calculations!"&amp;ADDRESS(Calculations!$C31,19)))</f>
      </c>
      <c r="D31" s="70">
        <f ca="1">IF(Calculations!A31&gt;Calculations!H$2,"",INDIRECT("Calculations!"&amp;ADDRESS(Calculations!$C31,24)))</f>
      </c>
      <c r="E31" s="70">
        <f ca="1">IF(ISERROR(FIND("C",INDIRECT("Calculations!"&amp;ADDRESS(Calculations!$C31,20)))),"","Y")</f>
      </c>
      <c r="F31" s="70">
        <f ca="1">IF(ISERROR(FIND("F",INDIRECT("Calculations!"&amp;ADDRESS(Calculations!$C31,20)))),"","Y")</f>
      </c>
      <c r="G31" s="70">
        <f ca="1">IF(ISERROR(FIND("M",INDIRECT("Calculations!"&amp;ADDRESS(Calculations!$C31,20)))),"","Y")</f>
      </c>
      <c r="H31" s="70">
        <f ca="1">IF(ISERROR(FIND("E",INDIRECT("Calculations!"&amp;ADDRESS(Calculations!$C31,20)))),"","Y")</f>
      </c>
      <c r="I31" s="70">
        <f ca="1">IF(ISERROR(FIND("B",INDIRECT("Calculations!"&amp;ADDRESS(Calculations!$C31,20)))),"","Y")</f>
      </c>
      <c r="J31" s="70">
        <f ca="1">IF(ISERROR(FIND("G",INDIRECT("Calculations!"&amp;ADDRESS(Calculations!$C31,20)))),"","Y")</f>
      </c>
      <c r="K31" s="70">
        <f ca="1">IF(ISERROR(FIND("T",INDIRECT("Calculations!"&amp;ADDRESS(Calculations!$C31,20)))),"","Y")</f>
      </c>
      <c r="L31" s="118">
        <f ca="1">IF(Calculations!A31&gt;Calculations!H$2,"",INDIRECT("Calculations!"&amp;ADDRESS(Calculations!$C31,22)))</f>
      </c>
      <c r="M31" s="118">
        <f>IF(Calculations!A31&gt;Calculations!H$2,"",Calculations!Y$2)</f>
      </c>
      <c r="N31" s="119">
        <f>IF(Calculations!A31&gt;Calculations!H$2,"",IF(Calculations!A31&gt;Calculations!F$2,Calculations!Z$2,Calculations!Z34))</f>
      </c>
      <c r="O31" s="118">
        <f>IF(Calculations!A31&gt;Calculations!H$2,"",IF(Calculations!A31&gt;Calculations!F$2,Calculations!AA$2,Calculations!AA34))</f>
      </c>
      <c r="P31" s="119">
        <f>IF(Calculations!A31&gt;Calculations!H$2,"",IF(Calculations!A31&gt;Calculations!F$2,Calculations!AB$2,Calculations!AB34))</f>
      </c>
      <c r="Q31" s="119">
        <f>IF(Calculations!A31&gt;Calculations!H$2,"",Calculations!AC$2)</f>
      </c>
      <c r="R31" s="119">
        <f>IF(Calculations!A31&gt;Calculations!H$2,"",Calculations!AD$2)</f>
      </c>
      <c r="S31" s="119">
        <f>IF(Calculations!A31&gt;Calculations!H$2,"",Calculations!AE$2)</f>
      </c>
      <c r="T31" s="119">
        <f>IF(Calculations!A31&gt;Calculations!H$2,"",Calculations!AF$2)</f>
      </c>
      <c r="U31" s="119">
        <f>IF(Calculations!A31&gt;Calculations!H$2,"",Calculations!AG$2)</f>
      </c>
      <c r="V31" s="119">
        <f>IF(Calculations!A31&gt;Calculations!H$2,"",Calculations!AH$2)</f>
      </c>
      <c r="W31" s="119">
        <f>IF(Calculations!A31&gt;Calculations!H$2,"",Calculations!AI$2)</f>
      </c>
      <c r="X31" s="120">
        <f>IF(Calculations!A31&gt;Calculations!H$2,"",IF(Calculations!A31&gt;Calculations!F$2,Calculations!AJ$2,Calculations!AJ34))</f>
      </c>
      <c r="Y31" s="119">
        <f>IF(Calculations!A31&gt;Calculations!H$2,"",IF(Calculations!A31&gt;Calculations!F$2,"",Calculations!AK34))</f>
      </c>
      <c r="Z31" s="118">
        <f ca="1">IF(Calculations!A31&gt;Calculations!H$2,"",INDIRECT("Calculations!"&amp;ADDRESS(Calculations!$C31,38)))</f>
      </c>
    </row>
    <row r="32" spans="1:26" ht="12.75">
      <c r="A32" s="117">
        <f>Calculations!B32</f>
      </c>
      <c r="B32" s="70">
        <f ca="1">IF(Calculations!A32&gt;Calculations!H$2,"",IF(Calculations!A32&gt;Calculations!F$2,INDIRECT("Calculations!"&amp;ADDRESS(Calculations!$C32,18)),""))</f>
      </c>
      <c r="C32" s="70">
        <f ca="1">IF(Calculations!A32&gt;Calculations!H$2,"",INDIRECT("Calculations!"&amp;ADDRESS(Calculations!$C32,19)))</f>
      </c>
      <c r="D32" s="70">
        <f ca="1">IF(Calculations!A32&gt;Calculations!H$2,"",INDIRECT("Calculations!"&amp;ADDRESS(Calculations!$C32,24)))</f>
      </c>
      <c r="E32" s="70">
        <f ca="1">IF(ISERROR(FIND("C",INDIRECT("Calculations!"&amp;ADDRESS(Calculations!$C32,20)))),"","Y")</f>
      </c>
      <c r="F32" s="70">
        <f ca="1">IF(ISERROR(FIND("F",INDIRECT("Calculations!"&amp;ADDRESS(Calculations!$C32,20)))),"","Y")</f>
      </c>
      <c r="G32" s="70">
        <f ca="1">IF(ISERROR(FIND("M",INDIRECT("Calculations!"&amp;ADDRESS(Calculations!$C32,20)))),"","Y")</f>
      </c>
      <c r="H32" s="70">
        <f ca="1">IF(ISERROR(FIND("E",INDIRECT("Calculations!"&amp;ADDRESS(Calculations!$C32,20)))),"","Y")</f>
      </c>
      <c r="I32" s="70">
        <f ca="1">IF(ISERROR(FIND("B",INDIRECT("Calculations!"&amp;ADDRESS(Calculations!$C32,20)))),"","Y")</f>
      </c>
      <c r="J32" s="70">
        <f ca="1">IF(ISERROR(FIND("G",INDIRECT("Calculations!"&amp;ADDRESS(Calculations!$C32,20)))),"","Y")</f>
      </c>
      <c r="K32" s="70">
        <f ca="1">IF(ISERROR(FIND("T",INDIRECT("Calculations!"&amp;ADDRESS(Calculations!$C32,20)))),"","Y")</f>
      </c>
      <c r="L32" s="118">
        <f ca="1">IF(Calculations!A32&gt;Calculations!H$2,"",INDIRECT("Calculations!"&amp;ADDRESS(Calculations!$C32,22)))</f>
      </c>
      <c r="M32" s="118">
        <f>IF(Calculations!A32&gt;Calculations!H$2,"",Calculations!Y$2)</f>
      </c>
      <c r="N32" s="119">
        <f>IF(Calculations!A32&gt;Calculations!H$2,"",IF(Calculations!A32&gt;Calculations!F$2,Calculations!Z$2,Calculations!Z35))</f>
      </c>
      <c r="O32" s="118">
        <f>IF(Calculations!A32&gt;Calculations!H$2,"",IF(Calculations!A32&gt;Calculations!F$2,Calculations!AA$2,Calculations!AA35))</f>
      </c>
      <c r="P32" s="119">
        <f>IF(Calculations!A32&gt;Calculations!H$2,"",IF(Calculations!A32&gt;Calculations!F$2,Calculations!AB$2,Calculations!AB35))</f>
      </c>
      <c r="Q32" s="119">
        <f>IF(Calculations!A32&gt;Calculations!H$2,"",Calculations!AC$2)</f>
      </c>
      <c r="R32" s="119">
        <f>IF(Calculations!A32&gt;Calculations!H$2,"",Calculations!AD$2)</f>
      </c>
      <c r="S32" s="119">
        <f>IF(Calculations!A32&gt;Calculations!H$2,"",Calculations!AE$2)</f>
      </c>
      <c r="T32" s="119">
        <f>IF(Calculations!A32&gt;Calculations!H$2,"",Calculations!AF$2)</f>
      </c>
      <c r="U32" s="119">
        <f>IF(Calculations!A32&gt;Calculations!H$2,"",Calculations!AG$2)</f>
      </c>
      <c r="V32" s="119">
        <f>IF(Calculations!A32&gt;Calculations!H$2,"",Calculations!AH$2)</f>
      </c>
      <c r="W32" s="119">
        <f>IF(Calculations!A32&gt;Calculations!H$2,"",Calculations!AI$2)</f>
      </c>
      <c r="X32" s="120">
        <f>IF(Calculations!A32&gt;Calculations!H$2,"",IF(Calculations!A32&gt;Calculations!F$2,Calculations!AJ$2,Calculations!AJ35))</f>
      </c>
      <c r="Y32" s="119">
        <f>IF(Calculations!A32&gt;Calculations!H$2,"",IF(Calculations!A32&gt;Calculations!F$2,"",Calculations!AK35))</f>
      </c>
      <c r="Z32" s="118">
        <f ca="1">IF(Calculations!A32&gt;Calculations!H$2,"",INDIRECT("Calculations!"&amp;ADDRESS(Calculations!$C32,38)))</f>
      </c>
    </row>
    <row r="33" spans="1:26" ht="12.75">
      <c r="A33" s="117">
        <f>Calculations!B33</f>
      </c>
      <c r="B33" s="70">
        <f ca="1">IF(Calculations!A33&gt;Calculations!H$2,"",IF(Calculations!A33&gt;Calculations!F$2,INDIRECT("Calculations!"&amp;ADDRESS(Calculations!$C33,18)),""))</f>
      </c>
      <c r="C33" s="70">
        <f ca="1">IF(Calculations!A33&gt;Calculations!H$2,"",INDIRECT("Calculations!"&amp;ADDRESS(Calculations!$C33,19)))</f>
      </c>
      <c r="D33" s="70">
        <f ca="1">IF(Calculations!A33&gt;Calculations!H$2,"",INDIRECT("Calculations!"&amp;ADDRESS(Calculations!$C33,24)))</f>
      </c>
      <c r="E33" s="70">
        <f ca="1">IF(ISERROR(FIND("C",INDIRECT("Calculations!"&amp;ADDRESS(Calculations!$C33,20)))),"","Y")</f>
      </c>
      <c r="F33" s="70">
        <f ca="1">IF(ISERROR(FIND("F",INDIRECT("Calculations!"&amp;ADDRESS(Calculations!$C33,20)))),"","Y")</f>
      </c>
      <c r="G33" s="70">
        <f ca="1">IF(ISERROR(FIND("M",INDIRECT("Calculations!"&amp;ADDRESS(Calculations!$C33,20)))),"","Y")</f>
      </c>
      <c r="H33" s="70">
        <f ca="1">IF(ISERROR(FIND("E",INDIRECT("Calculations!"&amp;ADDRESS(Calculations!$C33,20)))),"","Y")</f>
      </c>
      <c r="I33" s="70">
        <f ca="1">IF(ISERROR(FIND("B",INDIRECT("Calculations!"&amp;ADDRESS(Calculations!$C33,20)))),"","Y")</f>
      </c>
      <c r="J33" s="70">
        <f ca="1">IF(ISERROR(FIND("G",INDIRECT("Calculations!"&amp;ADDRESS(Calculations!$C33,20)))),"","Y")</f>
      </c>
      <c r="K33" s="70">
        <f ca="1">IF(ISERROR(FIND("T",INDIRECT("Calculations!"&amp;ADDRESS(Calculations!$C33,20)))),"","Y")</f>
      </c>
      <c r="L33" s="118">
        <f ca="1">IF(Calculations!A33&gt;Calculations!H$2,"",INDIRECT("Calculations!"&amp;ADDRESS(Calculations!$C33,22)))</f>
      </c>
      <c r="M33" s="118">
        <f>IF(Calculations!A33&gt;Calculations!H$2,"",Calculations!Y$2)</f>
      </c>
      <c r="N33" s="119">
        <f>IF(Calculations!A33&gt;Calculations!H$2,"",IF(Calculations!A33&gt;Calculations!F$2,Calculations!Z$2,Calculations!Z36))</f>
      </c>
      <c r="O33" s="118">
        <f>IF(Calculations!A33&gt;Calculations!H$2,"",IF(Calculations!A33&gt;Calculations!F$2,Calculations!AA$2,Calculations!AA36))</f>
      </c>
      <c r="P33" s="119">
        <f>IF(Calculations!A33&gt;Calculations!H$2,"",IF(Calculations!A33&gt;Calculations!F$2,Calculations!AB$2,Calculations!AB36))</f>
      </c>
      <c r="Q33" s="119">
        <f>IF(Calculations!A33&gt;Calculations!H$2,"",Calculations!AC$2)</f>
      </c>
      <c r="R33" s="119">
        <f>IF(Calculations!A33&gt;Calculations!H$2,"",Calculations!AD$2)</f>
      </c>
      <c r="S33" s="119">
        <f>IF(Calculations!A33&gt;Calculations!H$2,"",Calculations!AE$2)</f>
      </c>
      <c r="T33" s="119">
        <f>IF(Calculations!A33&gt;Calculations!H$2,"",Calculations!AF$2)</f>
      </c>
      <c r="U33" s="119">
        <f>IF(Calculations!A33&gt;Calculations!H$2,"",Calculations!AG$2)</f>
      </c>
      <c r="V33" s="119">
        <f>IF(Calculations!A33&gt;Calculations!H$2,"",Calculations!AH$2)</f>
      </c>
      <c r="W33" s="119">
        <f>IF(Calculations!A33&gt;Calculations!H$2,"",Calculations!AI$2)</f>
      </c>
      <c r="X33" s="120">
        <f>IF(Calculations!A33&gt;Calculations!H$2,"",IF(Calculations!A33&gt;Calculations!F$2,Calculations!AJ$2,Calculations!AJ36))</f>
      </c>
      <c r="Y33" s="119">
        <f>IF(Calculations!A33&gt;Calculations!H$2,"",IF(Calculations!A33&gt;Calculations!F$2,"",Calculations!AK36))</f>
      </c>
      <c r="Z33" s="118">
        <f ca="1">IF(Calculations!A33&gt;Calculations!H$2,"",INDIRECT("Calculations!"&amp;ADDRESS(Calculations!$C33,38)))</f>
      </c>
    </row>
    <row r="34" spans="1:26" ht="12.75">
      <c r="A34" s="117">
        <f>Calculations!B34</f>
      </c>
      <c r="B34" s="70">
        <f ca="1">IF(Calculations!A34&gt;Calculations!H$2,"",IF(Calculations!A34&gt;Calculations!F$2,INDIRECT("Calculations!"&amp;ADDRESS(Calculations!$C34,18)),""))</f>
      </c>
      <c r="C34" s="70">
        <f ca="1">IF(Calculations!A34&gt;Calculations!H$2,"",INDIRECT("Calculations!"&amp;ADDRESS(Calculations!$C34,19)))</f>
      </c>
      <c r="D34" s="70">
        <f ca="1">IF(Calculations!A34&gt;Calculations!H$2,"",INDIRECT("Calculations!"&amp;ADDRESS(Calculations!$C34,24)))</f>
      </c>
      <c r="E34" s="70">
        <f ca="1">IF(ISERROR(FIND("C",INDIRECT("Calculations!"&amp;ADDRESS(Calculations!$C34,20)))),"","Y")</f>
      </c>
      <c r="F34" s="70">
        <f ca="1">IF(ISERROR(FIND("F",INDIRECT("Calculations!"&amp;ADDRESS(Calculations!$C34,20)))),"","Y")</f>
      </c>
      <c r="G34" s="70">
        <f ca="1">IF(ISERROR(FIND("M",INDIRECT("Calculations!"&amp;ADDRESS(Calculations!$C34,20)))),"","Y")</f>
      </c>
      <c r="H34" s="70">
        <f ca="1">IF(ISERROR(FIND("E",INDIRECT("Calculations!"&amp;ADDRESS(Calculations!$C34,20)))),"","Y")</f>
      </c>
      <c r="I34" s="70">
        <f ca="1">IF(ISERROR(FIND("B",INDIRECT("Calculations!"&amp;ADDRESS(Calculations!$C34,20)))),"","Y")</f>
      </c>
      <c r="J34" s="70">
        <f ca="1">IF(ISERROR(FIND("G",INDIRECT("Calculations!"&amp;ADDRESS(Calculations!$C34,20)))),"","Y")</f>
      </c>
      <c r="K34" s="70">
        <f ca="1">IF(ISERROR(FIND("T",INDIRECT("Calculations!"&amp;ADDRESS(Calculations!$C34,20)))),"","Y")</f>
      </c>
      <c r="L34" s="118">
        <f ca="1">IF(Calculations!A34&gt;Calculations!H$2,"",INDIRECT("Calculations!"&amp;ADDRESS(Calculations!$C34,22)))</f>
      </c>
      <c r="M34" s="118">
        <f>IF(Calculations!A34&gt;Calculations!H$2,"",Calculations!Y$2)</f>
      </c>
      <c r="N34" s="119">
        <f>IF(Calculations!A34&gt;Calculations!H$2,"",IF(Calculations!A34&gt;Calculations!F$2,Calculations!Z$2,Calculations!Z37))</f>
      </c>
      <c r="O34" s="118">
        <f>IF(Calculations!A34&gt;Calculations!H$2,"",IF(Calculations!A34&gt;Calculations!F$2,Calculations!AA$2,Calculations!AA37))</f>
      </c>
      <c r="P34" s="119">
        <f>IF(Calculations!A34&gt;Calculations!H$2,"",IF(Calculations!A34&gt;Calculations!F$2,Calculations!AB$2,Calculations!AB37))</f>
      </c>
      <c r="Q34" s="119">
        <f>IF(Calculations!A34&gt;Calculations!H$2,"",Calculations!AC$2)</f>
      </c>
      <c r="R34" s="119">
        <f>IF(Calculations!A34&gt;Calculations!H$2,"",Calculations!AD$2)</f>
      </c>
      <c r="S34" s="119">
        <f>IF(Calculations!A34&gt;Calculations!H$2,"",Calculations!AE$2)</f>
      </c>
      <c r="T34" s="119">
        <f>IF(Calculations!A34&gt;Calculations!H$2,"",Calculations!AF$2)</f>
      </c>
      <c r="U34" s="119">
        <f>IF(Calculations!A34&gt;Calculations!H$2,"",Calculations!AG$2)</f>
      </c>
      <c r="V34" s="119">
        <f>IF(Calculations!A34&gt;Calculations!H$2,"",Calculations!AH$2)</f>
      </c>
      <c r="W34" s="119">
        <f>IF(Calculations!A34&gt;Calculations!H$2,"",Calculations!AI$2)</f>
      </c>
      <c r="X34" s="120">
        <f>IF(Calculations!A34&gt;Calculations!H$2,"",IF(Calculations!A34&gt;Calculations!F$2,Calculations!AJ$2,Calculations!AJ37))</f>
      </c>
      <c r="Y34" s="119">
        <f>IF(Calculations!A34&gt;Calculations!H$2,"",IF(Calculations!A34&gt;Calculations!F$2,"",Calculations!AK37))</f>
      </c>
      <c r="Z34" s="118">
        <f ca="1">IF(Calculations!A34&gt;Calculations!H$2,"",INDIRECT("Calculations!"&amp;ADDRESS(Calculations!$C34,38)))</f>
      </c>
    </row>
    <row r="35" spans="1:26" ht="12.75">
      <c r="A35" s="117">
        <f>Calculations!B35</f>
      </c>
      <c r="B35" s="70">
        <f ca="1">IF(Calculations!A35&gt;Calculations!H$2,"",IF(Calculations!A35&gt;Calculations!F$2,INDIRECT("Calculations!"&amp;ADDRESS(Calculations!$C35,18)),""))</f>
      </c>
      <c r="C35" s="70">
        <f ca="1">IF(Calculations!A35&gt;Calculations!H$2,"",INDIRECT("Calculations!"&amp;ADDRESS(Calculations!$C35,19)))</f>
      </c>
      <c r="D35" s="70">
        <f ca="1">IF(Calculations!A35&gt;Calculations!H$2,"",INDIRECT("Calculations!"&amp;ADDRESS(Calculations!$C35,24)))</f>
      </c>
      <c r="E35" s="70">
        <f ca="1">IF(ISERROR(FIND("C",INDIRECT("Calculations!"&amp;ADDRESS(Calculations!$C35,20)))),"","Y")</f>
      </c>
      <c r="F35" s="70">
        <f ca="1">IF(ISERROR(FIND("F",INDIRECT("Calculations!"&amp;ADDRESS(Calculations!$C35,20)))),"","Y")</f>
      </c>
      <c r="G35" s="70">
        <f ca="1">IF(ISERROR(FIND("M",INDIRECT("Calculations!"&amp;ADDRESS(Calculations!$C35,20)))),"","Y")</f>
      </c>
      <c r="H35" s="70">
        <f ca="1">IF(ISERROR(FIND("E",INDIRECT("Calculations!"&amp;ADDRESS(Calculations!$C35,20)))),"","Y")</f>
      </c>
      <c r="I35" s="70">
        <f ca="1">IF(ISERROR(FIND("B",INDIRECT("Calculations!"&amp;ADDRESS(Calculations!$C35,20)))),"","Y")</f>
      </c>
      <c r="J35" s="70">
        <f ca="1">IF(ISERROR(FIND("G",INDIRECT("Calculations!"&amp;ADDRESS(Calculations!$C35,20)))),"","Y")</f>
      </c>
      <c r="K35" s="70">
        <f ca="1">IF(ISERROR(FIND("T",INDIRECT("Calculations!"&amp;ADDRESS(Calculations!$C35,20)))),"","Y")</f>
      </c>
      <c r="L35" s="118">
        <f ca="1">IF(Calculations!A35&gt;Calculations!H$2,"",INDIRECT("Calculations!"&amp;ADDRESS(Calculations!$C35,22)))</f>
      </c>
      <c r="M35" s="118">
        <f>IF(Calculations!A35&gt;Calculations!H$2,"",Calculations!Y$2)</f>
      </c>
      <c r="N35" s="119">
        <f>IF(Calculations!A35&gt;Calculations!H$2,"",IF(Calculations!A35&gt;Calculations!F$2,Calculations!Z$2,Calculations!Z38))</f>
      </c>
      <c r="O35" s="118">
        <f>IF(Calculations!A35&gt;Calculations!H$2,"",IF(Calculations!A35&gt;Calculations!F$2,Calculations!AA$2,Calculations!AA38))</f>
      </c>
      <c r="P35" s="119">
        <f>IF(Calculations!A35&gt;Calculations!H$2,"",IF(Calculations!A35&gt;Calculations!F$2,Calculations!AB$2,Calculations!AB38))</f>
      </c>
      <c r="Q35" s="119">
        <f>IF(Calculations!A35&gt;Calculations!H$2,"",Calculations!AC$2)</f>
      </c>
      <c r="R35" s="119">
        <f>IF(Calculations!A35&gt;Calculations!H$2,"",Calculations!AD$2)</f>
      </c>
      <c r="S35" s="119">
        <f>IF(Calculations!A35&gt;Calculations!H$2,"",Calculations!AE$2)</f>
      </c>
      <c r="T35" s="119">
        <f>IF(Calculations!A35&gt;Calculations!H$2,"",Calculations!AF$2)</f>
      </c>
      <c r="U35" s="119">
        <f>IF(Calculations!A35&gt;Calculations!H$2,"",Calculations!AG$2)</f>
      </c>
      <c r="V35" s="119">
        <f>IF(Calculations!A35&gt;Calculations!H$2,"",Calculations!AH$2)</f>
      </c>
      <c r="W35" s="119">
        <f>IF(Calculations!A35&gt;Calculations!H$2,"",Calculations!AI$2)</f>
      </c>
      <c r="X35" s="120">
        <f>IF(Calculations!A35&gt;Calculations!H$2,"",IF(Calculations!A35&gt;Calculations!F$2,Calculations!AJ$2,Calculations!AJ38))</f>
      </c>
      <c r="Y35" s="119">
        <f>IF(Calculations!A35&gt;Calculations!H$2,"",IF(Calculations!A35&gt;Calculations!F$2,"",Calculations!AK38))</f>
      </c>
      <c r="Z35" s="118">
        <f ca="1">IF(Calculations!A35&gt;Calculations!H$2,"",INDIRECT("Calculations!"&amp;ADDRESS(Calculations!$C35,38)))</f>
      </c>
    </row>
    <row r="36" spans="1:26" ht="12.75">
      <c r="A36" s="117">
        <f>Calculations!B36</f>
      </c>
      <c r="B36" s="70">
        <f ca="1">IF(Calculations!A36&gt;Calculations!H$2,"",IF(Calculations!A36&gt;Calculations!F$2,INDIRECT("Calculations!"&amp;ADDRESS(Calculations!$C36,18)),""))</f>
      </c>
      <c r="C36" s="70">
        <f ca="1">IF(Calculations!A36&gt;Calculations!H$2,"",INDIRECT("Calculations!"&amp;ADDRESS(Calculations!$C36,19)))</f>
      </c>
      <c r="D36" s="70">
        <f ca="1">IF(Calculations!A36&gt;Calculations!H$2,"",INDIRECT("Calculations!"&amp;ADDRESS(Calculations!$C36,24)))</f>
      </c>
      <c r="E36" s="70">
        <f ca="1">IF(ISERROR(FIND("C",INDIRECT("Calculations!"&amp;ADDRESS(Calculations!$C36,20)))),"","Y")</f>
      </c>
      <c r="F36" s="70">
        <f ca="1">IF(ISERROR(FIND("F",INDIRECT("Calculations!"&amp;ADDRESS(Calculations!$C36,20)))),"","Y")</f>
      </c>
      <c r="G36" s="70">
        <f ca="1">IF(ISERROR(FIND("M",INDIRECT("Calculations!"&amp;ADDRESS(Calculations!$C36,20)))),"","Y")</f>
      </c>
      <c r="H36" s="70">
        <f ca="1">IF(ISERROR(FIND("E",INDIRECT("Calculations!"&amp;ADDRESS(Calculations!$C36,20)))),"","Y")</f>
      </c>
      <c r="I36" s="70">
        <f ca="1">IF(ISERROR(FIND("B",INDIRECT("Calculations!"&amp;ADDRESS(Calculations!$C36,20)))),"","Y")</f>
      </c>
      <c r="J36" s="70">
        <f ca="1">IF(ISERROR(FIND("G",INDIRECT("Calculations!"&amp;ADDRESS(Calculations!$C36,20)))),"","Y")</f>
      </c>
      <c r="K36" s="70">
        <f ca="1">IF(ISERROR(FIND("T",INDIRECT("Calculations!"&amp;ADDRESS(Calculations!$C36,20)))),"","Y")</f>
      </c>
      <c r="L36" s="118">
        <f ca="1">IF(Calculations!A36&gt;Calculations!H$2,"",INDIRECT("Calculations!"&amp;ADDRESS(Calculations!$C36,22)))</f>
      </c>
      <c r="M36" s="118">
        <f>IF(Calculations!A36&gt;Calculations!H$2,"",Calculations!Y$2)</f>
      </c>
      <c r="N36" s="119">
        <f>IF(Calculations!A36&gt;Calculations!H$2,"",IF(Calculations!A36&gt;Calculations!F$2,Calculations!Z$2,Calculations!Z39))</f>
      </c>
      <c r="O36" s="118">
        <f>IF(Calculations!A36&gt;Calculations!H$2,"",IF(Calculations!A36&gt;Calculations!F$2,Calculations!AA$2,Calculations!AA39))</f>
      </c>
      <c r="P36" s="119">
        <f>IF(Calculations!A36&gt;Calculations!H$2,"",IF(Calculations!A36&gt;Calculations!F$2,Calculations!AB$2,Calculations!AB39))</f>
      </c>
      <c r="Q36" s="119">
        <f>IF(Calculations!A36&gt;Calculations!H$2,"",Calculations!AC$2)</f>
      </c>
      <c r="R36" s="119">
        <f>IF(Calculations!A36&gt;Calculations!H$2,"",Calculations!AD$2)</f>
      </c>
      <c r="S36" s="119">
        <f>IF(Calculations!A36&gt;Calculations!H$2,"",Calculations!AE$2)</f>
      </c>
      <c r="T36" s="119">
        <f>IF(Calculations!A36&gt;Calculations!H$2,"",Calculations!AF$2)</f>
      </c>
      <c r="U36" s="119">
        <f>IF(Calculations!A36&gt;Calculations!H$2,"",Calculations!AG$2)</f>
      </c>
      <c r="V36" s="119">
        <f>IF(Calculations!A36&gt;Calculations!H$2,"",Calculations!AH$2)</f>
      </c>
      <c r="W36" s="119">
        <f>IF(Calculations!A36&gt;Calculations!H$2,"",Calculations!AI$2)</f>
      </c>
      <c r="X36" s="120">
        <f>IF(Calculations!A36&gt;Calculations!H$2,"",IF(Calculations!A36&gt;Calculations!F$2,Calculations!AJ$2,Calculations!AJ39))</f>
      </c>
      <c r="Y36" s="119">
        <f>IF(Calculations!A36&gt;Calculations!H$2,"",IF(Calculations!A36&gt;Calculations!F$2,"",Calculations!AK39))</f>
      </c>
      <c r="Z36" s="118">
        <f ca="1">IF(Calculations!A36&gt;Calculations!H$2,"",INDIRECT("Calculations!"&amp;ADDRESS(Calculations!$C36,38)))</f>
      </c>
    </row>
    <row r="37" spans="1:26" ht="12.75">
      <c r="A37" s="117">
        <f>Calculations!B37</f>
      </c>
      <c r="B37" s="70">
        <f ca="1">IF(Calculations!A37&gt;Calculations!H$2,"",IF(Calculations!A37&gt;Calculations!F$2,INDIRECT("Calculations!"&amp;ADDRESS(Calculations!$C37,18)),""))</f>
      </c>
      <c r="C37" s="70">
        <f ca="1">IF(Calculations!A37&gt;Calculations!H$2,"",INDIRECT("Calculations!"&amp;ADDRESS(Calculations!$C37,19)))</f>
      </c>
      <c r="D37" s="70">
        <f ca="1">IF(Calculations!A37&gt;Calculations!H$2,"",INDIRECT("Calculations!"&amp;ADDRESS(Calculations!$C37,24)))</f>
      </c>
      <c r="E37" s="70">
        <f ca="1">IF(ISERROR(FIND("C",INDIRECT("Calculations!"&amp;ADDRESS(Calculations!$C37,20)))),"","Y")</f>
      </c>
      <c r="F37" s="70">
        <f ca="1">IF(ISERROR(FIND("F",INDIRECT("Calculations!"&amp;ADDRESS(Calculations!$C37,20)))),"","Y")</f>
      </c>
      <c r="G37" s="70">
        <f ca="1">IF(ISERROR(FIND("M",INDIRECT("Calculations!"&amp;ADDRESS(Calculations!$C37,20)))),"","Y")</f>
      </c>
      <c r="H37" s="70">
        <f ca="1">IF(ISERROR(FIND("E",INDIRECT("Calculations!"&amp;ADDRESS(Calculations!$C37,20)))),"","Y")</f>
      </c>
      <c r="I37" s="70">
        <f ca="1">IF(ISERROR(FIND("B",INDIRECT("Calculations!"&amp;ADDRESS(Calculations!$C37,20)))),"","Y")</f>
      </c>
      <c r="J37" s="70">
        <f ca="1">IF(ISERROR(FIND("G",INDIRECT("Calculations!"&amp;ADDRESS(Calculations!$C37,20)))),"","Y")</f>
      </c>
      <c r="K37" s="70">
        <f ca="1">IF(ISERROR(FIND("T",INDIRECT("Calculations!"&amp;ADDRESS(Calculations!$C37,20)))),"","Y")</f>
      </c>
      <c r="L37" s="118">
        <f ca="1">IF(Calculations!A37&gt;Calculations!H$2,"",INDIRECT("Calculations!"&amp;ADDRESS(Calculations!$C37,22)))</f>
      </c>
      <c r="M37" s="118">
        <f>IF(Calculations!A37&gt;Calculations!H$2,"",Calculations!Y$2)</f>
      </c>
      <c r="N37" s="119">
        <f>IF(Calculations!A37&gt;Calculations!H$2,"",IF(Calculations!A37&gt;Calculations!F$2,Calculations!Z$2,Calculations!Z40))</f>
      </c>
      <c r="O37" s="118">
        <f>IF(Calculations!A37&gt;Calculations!H$2,"",IF(Calculations!A37&gt;Calculations!F$2,Calculations!AA$2,Calculations!AA40))</f>
      </c>
      <c r="P37" s="119">
        <f>IF(Calculations!A37&gt;Calculations!H$2,"",IF(Calculations!A37&gt;Calculations!F$2,Calculations!AB$2,Calculations!AB40))</f>
      </c>
      <c r="Q37" s="119">
        <f>IF(Calculations!A37&gt;Calculations!H$2,"",Calculations!AC$2)</f>
      </c>
      <c r="R37" s="119">
        <f>IF(Calculations!A37&gt;Calculations!H$2,"",Calculations!AD$2)</f>
      </c>
      <c r="S37" s="119">
        <f>IF(Calculations!A37&gt;Calculations!H$2,"",Calculations!AE$2)</f>
      </c>
      <c r="T37" s="119">
        <f>IF(Calculations!A37&gt;Calculations!H$2,"",Calculations!AF$2)</f>
      </c>
      <c r="U37" s="119">
        <f>IF(Calculations!A37&gt;Calculations!H$2,"",Calculations!AG$2)</f>
      </c>
      <c r="V37" s="119">
        <f>IF(Calculations!A37&gt;Calculations!H$2,"",Calculations!AH$2)</f>
      </c>
      <c r="W37" s="119">
        <f>IF(Calculations!A37&gt;Calculations!H$2,"",Calculations!AI$2)</f>
      </c>
      <c r="X37" s="120">
        <f>IF(Calculations!A37&gt;Calculations!H$2,"",IF(Calculations!A37&gt;Calculations!F$2,Calculations!AJ$2,Calculations!AJ40))</f>
      </c>
      <c r="Y37" s="119">
        <f>IF(Calculations!A37&gt;Calculations!H$2,"",IF(Calculations!A37&gt;Calculations!F$2,"",Calculations!AK40))</f>
      </c>
      <c r="Z37" s="118">
        <f ca="1">IF(Calculations!A37&gt;Calculations!H$2,"",INDIRECT("Calculations!"&amp;ADDRESS(Calculations!$C37,38)))</f>
      </c>
    </row>
    <row r="38" spans="1:26" ht="12.75">
      <c r="A38" s="117">
        <f>Calculations!B38</f>
      </c>
      <c r="B38" s="70">
        <f ca="1">IF(Calculations!A38&gt;Calculations!H$2,"",IF(Calculations!A38&gt;Calculations!F$2,INDIRECT("Calculations!"&amp;ADDRESS(Calculations!$C38,18)),""))</f>
      </c>
      <c r="C38" s="70">
        <f ca="1">IF(Calculations!A38&gt;Calculations!H$2,"",INDIRECT("Calculations!"&amp;ADDRESS(Calculations!$C38,19)))</f>
      </c>
      <c r="D38" s="70">
        <f ca="1">IF(Calculations!A38&gt;Calculations!H$2,"",INDIRECT("Calculations!"&amp;ADDRESS(Calculations!$C38,24)))</f>
      </c>
      <c r="E38" s="70">
        <f ca="1">IF(ISERROR(FIND("C",INDIRECT("Calculations!"&amp;ADDRESS(Calculations!$C38,20)))),"","Y")</f>
      </c>
      <c r="F38" s="70">
        <f ca="1">IF(ISERROR(FIND("F",INDIRECT("Calculations!"&amp;ADDRESS(Calculations!$C38,20)))),"","Y")</f>
      </c>
      <c r="G38" s="70">
        <f ca="1">IF(ISERROR(FIND("M",INDIRECT("Calculations!"&amp;ADDRESS(Calculations!$C38,20)))),"","Y")</f>
      </c>
      <c r="H38" s="70">
        <f ca="1">IF(ISERROR(FIND("E",INDIRECT("Calculations!"&amp;ADDRESS(Calculations!$C38,20)))),"","Y")</f>
      </c>
      <c r="I38" s="70">
        <f ca="1">IF(ISERROR(FIND("B",INDIRECT("Calculations!"&amp;ADDRESS(Calculations!$C38,20)))),"","Y")</f>
      </c>
      <c r="J38" s="70">
        <f ca="1">IF(ISERROR(FIND("G",INDIRECT("Calculations!"&amp;ADDRESS(Calculations!$C38,20)))),"","Y")</f>
      </c>
      <c r="K38" s="70">
        <f ca="1">IF(ISERROR(FIND("T",INDIRECT("Calculations!"&amp;ADDRESS(Calculations!$C38,20)))),"","Y")</f>
      </c>
      <c r="L38" s="118">
        <f ca="1">IF(Calculations!A38&gt;Calculations!H$2,"",INDIRECT("Calculations!"&amp;ADDRESS(Calculations!$C38,22)))</f>
      </c>
      <c r="M38" s="118">
        <f>IF(Calculations!A38&gt;Calculations!H$2,"",Calculations!Y$2)</f>
      </c>
      <c r="N38" s="119">
        <f>IF(Calculations!A38&gt;Calculations!H$2,"",IF(Calculations!A38&gt;Calculations!F$2,Calculations!Z$2,Calculations!Z41))</f>
      </c>
      <c r="O38" s="118">
        <f>IF(Calculations!A38&gt;Calculations!H$2,"",IF(Calculations!A38&gt;Calculations!F$2,Calculations!AA$2,Calculations!AA41))</f>
      </c>
      <c r="P38" s="119">
        <f>IF(Calculations!A38&gt;Calculations!H$2,"",IF(Calculations!A38&gt;Calculations!F$2,Calculations!AB$2,Calculations!AB41))</f>
      </c>
      <c r="Q38" s="119">
        <f>IF(Calculations!A38&gt;Calculations!H$2,"",Calculations!AC$2)</f>
      </c>
      <c r="R38" s="119">
        <f>IF(Calculations!A38&gt;Calculations!H$2,"",Calculations!AD$2)</f>
      </c>
      <c r="S38" s="119">
        <f>IF(Calculations!A38&gt;Calculations!H$2,"",Calculations!AE$2)</f>
      </c>
      <c r="T38" s="119">
        <f>IF(Calculations!A38&gt;Calculations!H$2,"",Calculations!AF$2)</f>
      </c>
      <c r="U38" s="119">
        <f>IF(Calculations!A38&gt;Calculations!H$2,"",Calculations!AG$2)</f>
      </c>
      <c r="V38" s="119">
        <f>IF(Calculations!A38&gt;Calculations!H$2,"",Calculations!AH$2)</f>
      </c>
      <c r="W38" s="119">
        <f>IF(Calculations!A38&gt;Calculations!H$2,"",Calculations!AI$2)</f>
      </c>
      <c r="X38" s="120">
        <f>IF(Calculations!A38&gt;Calculations!H$2,"",IF(Calculations!A38&gt;Calculations!F$2,Calculations!AJ$2,Calculations!AJ41))</f>
      </c>
      <c r="Y38" s="119">
        <f>IF(Calculations!A38&gt;Calculations!H$2,"",IF(Calculations!A38&gt;Calculations!F$2,"",Calculations!AK41))</f>
      </c>
      <c r="Z38" s="118">
        <f ca="1">IF(Calculations!A38&gt;Calculations!H$2,"",INDIRECT("Calculations!"&amp;ADDRESS(Calculations!$C38,38)))</f>
      </c>
    </row>
    <row r="39" spans="1:26" ht="12.75">
      <c r="A39" s="117">
        <f>Calculations!B39</f>
      </c>
      <c r="B39" s="70">
        <f ca="1">IF(Calculations!A39&gt;Calculations!H$2,"",IF(Calculations!A39&gt;Calculations!F$2,INDIRECT("Calculations!"&amp;ADDRESS(Calculations!$C39,18)),""))</f>
      </c>
      <c r="C39" s="70">
        <f ca="1">IF(Calculations!A39&gt;Calculations!H$2,"",INDIRECT("Calculations!"&amp;ADDRESS(Calculations!$C39,19)))</f>
      </c>
      <c r="D39" s="70">
        <f ca="1">IF(Calculations!A39&gt;Calculations!H$2,"",INDIRECT("Calculations!"&amp;ADDRESS(Calculations!$C39,24)))</f>
      </c>
      <c r="E39" s="70">
        <f ca="1">IF(ISERROR(FIND("C",INDIRECT("Calculations!"&amp;ADDRESS(Calculations!$C39,20)))),"","Y")</f>
      </c>
      <c r="F39" s="70">
        <f ca="1">IF(ISERROR(FIND("F",INDIRECT("Calculations!"&amp;ADDRESS(Calculations!$C39,20)))),"","Y")</f>
      </c>
      <c r="G39" s="70">
        <f ca="1">IF(ISERROR(FIND("M",INDIRECT("Calculations!"&amp;ADDRESS(Calculations!$C39,20)))),"","Y")</f>
      </c>
      <c r="H39" s="70">
        <f ca="1">IF(ISERROR(FIND("E",INDIRECT("Calculations!"&amp;ADDRESS(Calculations!$C39,20)))),"","Y")</f>
      </c>
      <c r="I39" s="70">
        <f ca="1">IF(ISERROR(FIND("B",INDIRECT("Calculations!"&amp;ADDRESS(Calculations!$C39,20)))),"","Y")</f>
      </c>
      <c r="J39" s="70">
        <f ca="1">IF(ISERROR(FIND("G",INDIRECT("Calculations!"&amp;ADDRESS(Calculations!$C39,20)))),"","Y")</f>
      </c>
      <c r="K39" s="70">
        <f ca="1">IF(ISERROR(FIND("T",INDIRECT("Calculations!"&amp;ADDRESS(Calculations!$C39,20)))),"","Y")</f>
      </c>
      <c r="L39" s="118">
        <f ca="1">IF(Calculations!A39&gt;Calculations!H$2,"",INDIRECT("Calculations!"&amp;ADDRESS(Calculations!$C39,22)))</f>
      </c>
      <c r="M39" s="118">
        <f>IF(Calculations!A39&gt;Calculations!H$2,"",Calculations!Y$2)</f>
      </c>
      <c r="N39" s="119">
        <f>IF(Calculations!A39&gt;Calculations!H$2,"",IF(Calculations!A39&gt;Calculations!F$2,Calculations!Z$2,Calculations!Z42))</f>
      </c>
      <c r="O39" s="118">
        <f>IF(Calculations!A39&gt;Calculations!H$2,"",IF(Calculations!A39&gt;Calculations!F$2,Calculations!AA$2,Calculations!AA42))</f>
      </c>
      <c r="P39" s="119">
        <f>IF(Calculations!A39&gt;Calculations!H$2,"",IF(Calculations!A39&gt;Calculations!F$2,Calculations!AB$2,Calculations!AB42))</f>
      </c>
      <c r="Q39" s="119">
        <f>IF(Calculations!A39&gt;Calculations!H$2,"",Calculations!AC$2)</f>
      </c>
      <c r="R39" s="119">
        <f>IF(Calculations!A39&gt;Calculations!H$2,"",Calculations!AD$2)</f>
      </c>
      <c r="S39" s="119">
        <f>IF(Calculations!A39&gt;Calculations!H$2,"",Calculations!AE$2)</f>
      </c>
      <c r="T39" s="119">
        <f>IF(Calculations!A39&gt;Calculations!H$2,"",Calculations!AF$2)</f>
      </c>
      <c r="U39" s="119">
        <f>IF(Calculations!A39&gt;Calculations!H$2,"",Calculations!AG$2)</f>
      </c>
      <c r="V39" s="119">
        <f>IF(Calculations!A39&gt;Calculations!H$2,"",Calculations!AH$2)</f>
      </c>
      <c r="W39" s="119">
        <f>IF(Calculations!A39&gt;Calculations!H$2,"",Calculations!AI$2)</f>
      </c>
      <c r="X39" s="120">
        <f>IF(Calculations!A39&gt;Calculations!H$2,"",IF(Calculations!A39&gt;Calculations!F$2,Calculations!AJ$2,Calculations!AJ42))</f>
      </c>
      <c r="Y39" s="119">
        <f>IF(Calculations!A39&gt;Calculations!H$2,"",IF(Calculations!A39&gt;Calculations!F$2,"",Calculations!AK42))</f>
      </c>
      <c r="Z39" s="118">
        <f ca="1">IF(Calculations!A39&gt;Calculations!H$2,"",INDIRECT("Calculations!"&amp;ADDRESS(Calculations!$C39,38)))</f>
      </c>
    </row>
    <row r="40" spans="1:26" ht="12.75">
      <c r="A40" s="117">
        <f>Calculations!B40</f>
      </c>
      <c r="B40" s="70">
        <f ca="1">IF(Calculations!A40&gt;Calculations!H$2,"",IF(Calculations!A40&gt;Calculations!F$2,INDIRECT("Calculations!"&amp;ADDRESS(Calculations!$C40,18)),""))</f>
      </c>
      <c r="C40" s="70">
        <f ca="1">IF(Calculations!A40&gt;Calculations!H$2,"",INDIRECT("Calculations!"&amp;ADDRESS(Calculations!$C40,19)))</f>
      </c>
      <c r="D40" s="70">
        <f ca="1">IF(Calculations!A40&gt;Calculations!H$2,"",INDIRECT("Calculations!"&amp;ADDRESS(Calculations!$C40,24)))</f>
      </c>
      <c r="E40" s="70">
        <f ca="1">IF(ISERROR(FIND("C",INDIRECT("Calculations!"&amp;ADDRESS(Calculations!$C40,20)))),"","Y")</f>
      </c>
      <c r="F40" s="70">
        <f ca="1">IF(ISERROR(FIND("F",INDIRECT("Calculations!"&amp;ADDRESS(Calculations!$C40,20)))),"","Y")</f>
      </c>
      <c r="G40" s="70">
        <f ca="1">IF(ISERROR(FIND("M",INDIRECT("Calculations!"&amp;ADDRESS(Calculations!$C40,20)))),"","Y")</f>
      </c>
      <c r="H40" s="70">
        <f ca="1">IF(ISERROR(FIND("E",INDIRECT("Calculations!"&amp;ADDRESS(Calculations!$C40,20)))),"","Y")</f>
      </c>
      <c r="I40" s="70">
        <f ca="1">IF(ISERROR(FIND("B",INDIRECT("Calculations!"&amp;ADDRESS(Calculations!$C40,20)))),"","Y")</f>
      </c>
      <c r="J40" s="70">
        <f ca="1">IF(ISERROR(FIND("G",INDIRECT("Calculations!"&amp;ADDRESS(Calculations!$C40,20)))),"","Y")</f>
      </c>
      <c r="K40" s="70">
        <f ca="1">IF(ISERROR(FIND("T",INDIRECT("Calculations!"&amp;ADDRESS(Calculations!$C40,20)))),"","Y")</f>
      </c>
      <c r="L40" s="118">
        <f ca="1">IF(Calculations!A40&gt;Calculations!H$2,"",INDIRECT("Calculations!"&amp;ADDRESS(Calculations!$C40,22)))</f>
      </c>
      <c r="M40" s="118">
        <f>IF(Calculations!A40&gt;Calculations!H$2,"",Calculations!Y$2)</f>
      </c>
      <c r="N40" s="119">
        <f>IF(Calculations!A40&gt;Calculations!H$2,"",IF(Calculations!A40&gt;Calculations!F$2,Calculations!Z$2,Calculations!Z43))</f>
      </c>
      <c r="O40" s="118">
        <f>IF(Calculations!A40&gt;Calculations!H$2,"",IF(Calculations!A40&gt;Calculations!F$2,Calculations!AA$2,Calculations!AA43))</f>
      </c>
      <c r="P40" s="119">
        <f>IF(Calculations!A40&gt;Calculations!H$2,"",IF(Calculations!A40&gt;Calculations!F$2,Calculations!AB$2,Calculations!AB43))</f>
      </c>
      <c r="Q40" s="119">
        <f>IF(Calculations!A40&gt;Calculations!H$2,"",Calculations!AC$2)</f>
      </c>
      <c r="R40" s="119">
        <f>IF(Calculations!A40&gt;Calculations!H$2,"",Calculations!AD$2)</f>
      </c>
      <c r="S40" s="119">
        <f>IF(Calculations!A40&gt;Calculations!H$2,"",Calculations!AE$2)</f>
      </c>
      <c r="T40" s="119">
        <f>IF(Calculations!A40&gt;Calculations!H$2,"",Calculations!AF$2)</f>
      </c>
      <c r="U40" s="119">
        <f>IF(Calculations!A40&gt;Calculations!H$2,"",Calculations!AG$2)</f>
      </c>
      <c r="V40" s="119">
        <f>IF(Calculations!A40&gt;Calculations!H$2,"",Calculations!AH$2)</f>
      </c>
      <c r="W40" s="119">
        <f>IF(Calculations!A40&gt;Calculations!H$2,"",Calculations!AI$2)</f>
      </c>
      <c r="X40" s="120">
        <f>IF(Calculations!A40&gt;Calculations!H$2,"",IF(Calculations!A40&gt;Calculations!F$2,Calculations!AJ$2,Calculations!AJ43))</f>
      </c>
      <c r="Y40" s="119">
        <f>IF(Calculations!A40&gt;Calculations!H$2,"",IF(Calculations!A40&gt;Calculations!F$2,"",Calculations!AK43))</f>
      </c>
      <c r="Z40" s="118">
        <f ca="1">IF(Calculations!A40&gt;Calculations!H$2,"",INDIRECT("Calculations!"&amp;ADDRESS(Calculations!$C40,38)))</f>
      </c>
    </row>
    <row r="41" spans="1:26" ht="12.75">
      <c r="A41" s="117">
        <f>Calculations!B41</f>
      </c>
      <c r="B41" s="70">
        <f ca="1">IF(Calculations!A41&gt;Calculations!H$2,"",IF(Calculations!A41&gt;Calculations!F$2,INDIRECT("Calculations!"&amp;ADDRESS(Calculations!$C41,18)),""))</f>
      </c>
      <c r="C41" s="70">
        <f ca="1">IF(Calculations!A41&gt;Calculations!H$2,"",INDIRECT("Calculations!"&amp;ADDRESS(Calculations!$C41,19)))</f>
      </c>
      <c r="D41" s="70">
        <f ca="1">IF(Calculations!A41&gt;Calculations!H$2,"",INDIRECT("Calculations!"&amp;ADDRESS(Calculations!$C41,24)))</f>
      </c>
      <c r="E41" s="70">
        <f ca="1">IF(ISERROR(FIND("C",INDIRECT("Calculations!"&amp;ADDRESS(Calculations!$C41,20)))),"","Y")</f>
      </c>
      <c r="F41" s="70">
        <f ca="1">IF(ISERROR(FIND("F",INDIRECT("Calculations!"&amp;ADDRESS(Calculations!$C41,20)))),"","Y")</f>
      </c>
      <c r="G41" s="70">
        <f ca="1">IF(ISERROR(FIND("M",INDIRECT("Calculations!"&amp;ADDRESS(Calculations!$C41,20)))),"","Y")</f>
      </c>
      <c r="H41" s="70">
        <f ca="1">IF(ISERROR(FIND("E",INDIRECT("Calculations!"&amp;ADDRESS(Calculations!$C41,20)))),"","Y")</f>
      </c>
      <c r="I41" s="70">
        <f ca="1">IF(ISERROR(FIND("B",INDIRECT("Calculations!"&amp;ADDRESS(Calculations!$C41,20)))),"","Y")</f>
      </c>
      <c r="J41" s="70">
        <f ca="1">IF(ISERROR(FIND("G",INDIRECT("Calculations!"&amp;ADDRESS(Calculations!$C41,20)))),"","Y")</f>
      </c>
      <c r="K41" s="70">
        <f ca="1">IF(ISERROR(FIND("T",INDIRECT("Calculations!"&amp;ADDRESS(Calculations!$C41,20)))),"","Y")</f>
      </c>
      <c r="L41" s="118">
        <f ca="1">IF(Calculations!A41&gt;Calculations!H$2,"",INDIRECT("Calculations!"&amp;ADDRESS(Calculations!$C41,22)))</f>
      </c>
      <c r="M41" s="118">
        <f>IF(Calculations!A41&gt;Calculations!H$2,"",Calculations!Y$2)</f>
      </c>
      <c r="N41" s="119">
        <f>IF(Calculations!A41&gt;Calculations!H$2,"",IF(Calculations!A41&gt;Calculations!F$2,Calculations!Z$2,Calculations!Z44))</f>
      </c>
      <c r="O41" s="118">
        <f>IF(Calculations!A41&gt;Calculations!H$2,"",IF(Calculations!A41&gt;Calculations!F$2,Calculations!AA$2,Calculations!AA44))</f>
      </c>
      <c r="P41" s="119">
        <f>IF(Calculations!A41&gt;Calculations!H$2,"",IF(Calculations!A41&gt;Calculations!F$2,Calculations!AB$2,Calculations!AB44))</f>
      </c>
      <c r="Q41" s="119">
        <f>IF(Calculations!A41&gt;Calculations!H$2,"",Calculations!AC$2)</f>
      </c>
      <c r="R41" s="119">
        <f>IF(Calculations!A41&gt;Calculations!H$2,"",Calculations!AD$2)</f>
      </c>
      <c r="S41" s="119">
        <f>IF(Calculations!A41&gt;Calculations!H$2,"",Calculations!AE$2)</f>
      </c>
      <c r="T41" s="119">
        <f>IF(Calculations!A41&gt;Calculations!H$2,"",Calculations!AF$2)</f>
      </c>
      <c r="U41" s="119">
        <f>IF(Calculations!A41&gt;Calculations!H$2,"",Calculations!AG$2)</f>
      </c>
      <c r="V41" s="119">
        <f>IF(Calculations!A41&gt;Calculations!H$2,"",Calculations!AH$2)</f>
      </c>
      <c r="W41" s="119">
        <f>IF(Calculations!A41&gt;Calculations!H$2,"",Calculations!AI$2)</f>
      </c>
      <c r="X41" s="120">
        <f>IF(Calculations!A41&gt;Calculations!H$2,"",IF(Calculations!A41&gt;Calculations!F$2,Calculations!AJ$2,Calculations!AJ44))</f>
      </c>
      <c r="Y41" s="119">
        <f>IF(Calculations!A41&gt;Calculations!H$2,"",IF(Calculations!A41&gt;Calculations!F$2,"",Calculations!AK44))</f>
      </c>
      <c r="Z41" s="118">
        <f ca="1">IF(Calculations!A41&gt;Calculations!H$2,"",INDIRECT("Calculations!"&amp;ADDRESS(Calculations!$C41,38)))</f>
      </c>
    </row>
    <row r="42" spans="1:26" ht="12.75">
      <c r="A42" s="117">
        <f>Calculations!B42</f>
      </c>
      <c r="B42" s="70">
        <f ca="1">IF(Calculations!A42&gt;Calculations!H$2,"",IF(Calculations!A42&gt;Calculations!F$2,INDIRECT("Calculations!"&amp;ADDRESS(Calculations!$C42,18)),""))</f>
      </c>
      <c r="C42" s="70">
        <f ca="1">IF(Calculations!A42&gt;Calculations!H$2,"",INDIRECT("Calculations!"&amp;ADDRESS(Calculations!$C42,19)))</f>
      </c>
      <c r="D42" s="70">
        <f ca="1">IF(Calculations!A42&gt;Calculations!H$2,"",INDIRECT("Calculations!"&amp;ADDRESS(Calculations!$C42,24)))</f>
      </c>
      <c r="E42" s="70">
        <f ca="1">IF(ISERROR(FIND("C",INDIRECT("Calculations!"&amp;ADDRESS(Calculations!$C42,20)))),"","Y")</f>
      </c>
      <c r="F42" s="70">
        <f ca="1">IF(ISERROR(FIND("F",INDIRECT("Calculations!"&amp;ADDRESS(Calculations!$C42,20)))),"","Y")</f>
      </c>
      <c r="G42" s="70">
        <f ca="1">IF(ISERROR(FIND("M",INDIRECT("Calculations!"&amp;ADDRESS(Calculations!$C42,20)))),"","Y")</f>
      </c>
      <c r="H42" s="70">
        <f ca="1">IF(ISERROR(FIND("E",INDIRECT("Calculations!"&amp;ADDRESS(Calculations!$C42,20)))),"","Y")</f>
      </c>
      <c r="I42" s="70">
        <f ca="1">IF(ISERROR(FIND("B",INDIRECT("Calculations!"&amp;ADDRESS(Calculations!$C42,20)))),"","Y")</f>
      </c>
      <c r="J42" s="70">
        <f ca="1">IF(ISERROR(FIND("G",INDIRECT("Calculations!"&amp;ADDRESS(Calculations!$C42,20)))),"","Y")</f>
      </c>
      <c r="K42" s="70">
        <f ca="1">IF(ISERROR(FIND("T",INDIRECT("Calculations!"&amp;ADDRESS(Calculations!$C42,20)))),"","Y")</f>
      </c>
      <c r="L42" s="118">
        <f ca="1">IF(Calculations!A42&gt;Calculations!H$2,"",INDIRECT("Calculations!"&amp;ADDRESS(Calculations!$C42,22)))</f>
      </c>
      <c r="M42" s="118">
        <f>IF(Calculations!A42&gt;Calculations!H$2,"",Calculations!Y$2)</f>
      </c>
      <c r="N42" s="119">
        <f>IF(Calculations!A42&gt;Calculations!H$2,"",IF(Calculations!A42&gt;Calculations!F$2,Calculations!Z$2,Calculations!Z45))</f>
      </c>
      <c r="O42" s="118">
        <f>IF(Calculations!A42&gt;Calculations!H$2,"",IF(Calculations!A42&gt;Calculations!F$2,Calculations!AA$2,Calculations!AA45))</f>
      </c>
      <c r="P42" s="119">
        <f>IF(Calculations!A42&gt;Calculations!H$2,"",IF(Calculations!A42&gt;Calculations!F$2,Calculations!AB$2,Calculations!AB45))</f>
      </c>
      <c r="Q42" s="119">
        <f>IF(Calculations!A42&gt;Calculations!H$2,"",Calculations!AC$2)</f>
      </c>
      <c r="R42" s="119">
        <f>IF(Calculations!A42&gt;Calculations!H$2,"",Calculations!AD$2)</f>
      </c>
      <c r="S42" s="119">
        <f>IF(Calculations!A42&gt;Calculations!H$2,"",Calculations!AE$2)</f>
      </c>
      <c r="T42" s="119">
        <f>IF(Calculations!A42&gt;Calculations!H$2,"",Calculations!AF$2)</f>
      </c>
      <c r="U42" s="119">
        <f>IF(Calculations!A42&gt;Calculations!H$2,"",Calculations!AG$2)</f>
      </c>
      <c r="V42" s="119">
        <f>IF(Calculations!A42&gt;Calculations!H$2,"",Calculations!AH$2)</f>
      </c>
      <c r="W42" s="119">
        <f>IF(Calculations!A42&gt;Calculations!H$2,"",Calculations!AI$2)</f>
      </c>
      <c r="X42" s="120">
        <f>IF(Calculations!A42&gt;Calculations!H$2,"",IF(Calculations!A42&gt;Calculations!F$2,Calculations!AJ$2,Calculations!AJ45))</f>
      </c>
      <c r="Y42" s="119">
        <f>IF(Calculations!A42&gt;Calculations!H$2,"",IF(Calculations!A42&gt;Calculations!F$2,"",Calculations!AK45))</f>
      </c>
      <c r="Z42" s="118">
        <f ca="1">IF(Calculations!A42&gt;Calculations!H$2,"",INDIRECT("Calculations!"&amp;ADDRESS(Calculations!$C42,38)))</f>
      </c>
    </row>
    <row r="43" spans="1:26" ht="12.75">
      <c r="A43" s="117">
        <f>Calculations!B43</f>
      </c>
      <c r="B43" s="70">
        <f ca="1">IF(Calculations!A43&gt;Calculations!H$2,"",IF(Calculations!A43&gt;Calculations!F$2,INDIRECT("Calculations!"&amp;ADDRESS(Calculations!$C43,18)),""))</f>
      </c>
      <c r="C43" s="70">
        <f ca="1">IF(Calculations!A43&gt;Calculations!H$2,"",INDIRECT("Calculations!"&amp;ADDRESS(Calculations!$C43,19)))</f>
      </c>
      <c r="D43" s="70">
        <f ca="1">IF(Calculations!A43&gt;Calculations!H$2,"",INDIRECT("Calculations!"&amp;ADDRESS(Calculations!$C43,24)))</f>
      </c>
      <c r="E43" s="70">
        <f ca="1">IF(ISERROR(FIND("C",INDIRECT("Calculations!"&amp;ADDRESS(Calculations!$C43,20)))),"","Y")</f>
      </c>
      <c r="F43" s="70">
        <f ca="1">IF(ISERROR(FIND("F",INDIRECT("Calculations!"&amp;ADDRESS(Calculations!$C43,20)))),"","Y")</f>
      </c>
      <c r="G43" s="70">
        <f ca="1">IF(ISERROR(FIND("M",INDIRECT("Calculations!"&amp;ADDRESS(Calculations!$C43,20)))),"","Y")</f>
      </c>
      <c r="H43" s="70">
        <f ca="1">IF(ISERROR(FIND("E",INDIRECT("Calculations!"&amp;ADDRESS(Calculations!$C43,20)))),"","Y")</f>
      </c>
      <c r="I43" s="70">
        <f ca="1">IF(ISERROR(FIND("B",INDIRECT("Calculations!"&amp;ADDRESS(Calculations!$C43,20)))),"","Y")</f>
      </c>
      <c r="J43" s="70">
        <f ca="1">IF(ISERROR(FIND("G",INDIRECT("Calculations!"&amp;ADDRESS(Calculations!$C43,20)))),"","Y")</f>
      </c>
      <c r="K43" s="70">
        <f ca="1">IF(ISERROR(FIND("T",INDIRECT("Calculations!"&amp;ADDRESS(Calculations!$C43,20)))),"","Y")</f>
      </c>
      <c r="L43" s="118">
        <f ca="1">IF(Calculations!A43&gt;Calculations!H$2,"",INDIRECT("Calculations!"&amp;ADDRESS(Calculations!$C43,22)))</f>
      </c>
      <c r="M43" s="118">
        <f>IF(Calculations!A43&gt;Calculations!H$2,"",Calculations!Y$2)</f>
      </c>
      <c r="N43" s="119">
        <f>IF(Calculations!A43&gt;Calculations!H$2,"",IF(Calculations!A43&gt;Calculations!F$2,Calculations!Z$2,Calculations!Z46))</f>
      </c>
      <c r="O43" s="118">
        <f>IF(Calculations!A43&gt;Calculations!H$2,"",IF(Calculations!A43&gt;Calculations!F$2,Calculations!AA$2,Calculations!AA46))</f>
      </c>
      <c r="P43" s="119">
        <f>IF(Calculations!A43&gt;Calculations!H$2,"",IF(Calculations!A43&gt;Calculations!F$2,Calculations!AB$2,Calculations!AB46))</f>
      </c>
      <c r="Q43" s="119">
        <f>IF(Calculations!A43&gt;Calculations!H$2,"",Calculations!AC$2)</f>
      </c>
      <c r="R43" s="119">
        <f>IF(Calculations!A43&gt;Calculations!H$2,"",Calculations!AD$2)</f>
      </c>
      <c r="S43" s="119">
        <f>IF(Calculations!A43&gt;Calculations!H$2,"",Calculations!AE$2)</f>
      </c>
      <c r="T43" s="119">
        <f>IF(Calculations!A43&gt;Calculations!H$2,"",Calculations!AF$2)</f>
      </c>
      <c r="U43" s="119">
        <f>IF(Calculations!A43&gt;Calculations!H$2,"",Calculations!AG$2)</f>
      </c>
      <c r="V43" s="119">
        <f>IF(Calculations!A43&gt;Calculations!H$2,"",Calculations!AH$2)</f>
      </c>
      <c r="W43" s="119">
        <f>IF(Calculations!A43&gt;Calculations!H$2,"",Calculations!AI$2)</f>
      </c>
      <c r="X43" s="120">
        <f>IF(Calculations!A43&gt;Calculations!H$2,"",IF(Calculations!A43&gt;Calculations!F$2,Calculations!AJ$2,Calculations!AJ46))</f>
      </c>
      <c r="Y43" s="119">
        <f>IF(Calculations!A43&gt;Calculations!H$2,"",IF(Calculations!A43&gt;Calculations!F$2,"",Calculations!AK46))</f>
      </c>
      <c r="Z43" s="118">
        <f ca="1">IF(Calculations!A43&gt;Calculations!H$2,"",INDIRECT("Calculations!"&amp;ADDRESS(Calculations!$C43,38)))</f>
      </c>
    </row>
    <row r="44" spans="1:26" ht="12.75">
      <c r="A44" s="117">
        <f>Calculations!B44</f>
      </c>
      <c r="B44" s="70">
        <f ca="1">IF(Calculations!A44&gt;Calculations!H$2,"",IF(Calculations!A44&gt;Calculations!F$2,INDIRECT("Calculations!"&amp;ADDRESS(Calculations!$C44,18)),""))</f>
      </c>
      <c r="C44" s="70">
        <f ca="1">IF(Calculations!A44&gt;Calculations!H$2,"",INDIRECT("Calculations!"&amp;ADDRESS(Calculations!$C44,19)))</f>
      </c>
      <c r="D44" s="70">
        <f ca="1">IF(Calculations!A44&gt;Calculations!H$2,"",INDIRECT("Calculations!"&amp;ADDRESS(Calculations!$C44,24)))</f>
      </c>
      <c r="E44" s="70">
        <f ca="1">IF(ISERROR(FIND("C",INDIRECT("Calculations!"&amp;ADDRESS(Calculations!$C44,20)))),"","Y")</f>
      </c>
      <c r="F44" s="70">
        <f ca="1">IF(ISERROR(FIND("F",INDIRECT("Calculations!"&amp;ADDRESS(Calculations!$C44,20)))),"","Y")</f>
      </c>
      <c r="G44" s="70">
        <f ca="1">IF(ISERROR(FIND("M",INDIRECT("Calculations!"&amp;ADDRESS(Calculations!$C44,20)))),"","Y")</f>
      </c>
      <c r="H44" s="70">
        <f ca="1">IF(ISERROR(FIND("E",INDIRECT("Calculations!"&amp;ADDRESS(Calculations!$C44,20)))),"","Y")</f>
      </c>
      <c r="I44" s="70">
        <f ca="1">IF(ISERROR(FIND("B",INDIRECT("Calculations!"&amp;ADDRESS(Calculations!$C44,20)))),"","Y")</f>
      </c>
      <c r="J44" s="70">
        <f ca="1">IF(ISERROR(FIND("G",INDIRECT("Calculations!"&amp;ADDRESS(Calculations!$C44,20)))),"","Y")</f>
      </c>
      <c r="K44" s="70">
        <f ca="1">IF(ISERROR(FIND("T",INDIRECT("Calculations!"&amp;ADDRESS(Calculations!$C44,20)))),"","Y")</f>
      </c>
      <c r="L44" s="118">
        <f ca="1">IF(Calculations!A44&gt;Calculations!H$2,"",INDIRECT("Calculations!"&amp;ADDRESS(Calculations!$C44,22)))</f>
      </c>
      <c r="M44" s="118">
        <f>IF(Calculations!A44&gt;Calculations!H$2,"",Calculations!Y$2)</f>
      </c>
      <c r="N44" s="119">
        <f>IF(Calculations!A44&gt;Calculations!H$2,"",IF(Calculations!A44&gt;Calculations!F$2,Calculations!Z$2,Calculations!Z47))</f>
      </c>
      <c r="O44" s="118">
        <f>IF(Calculations!A44&gt;Calculations!H$2,"",IF(Calculations!A44&gt;Calculations!F$2,Calculations!AA$2,Calculations!AA47))</f>
      </c>
      <c r="P44" s="119">
        <f>IF(Calculations!A44&gt;Calculations!H$2,"",IF(Calculations!A44&gt;Calculations!F$2,Calculations!AB$2,Calculations!AB47))</f>
      </c>
      <c r="Q44" s="119">
        <f>IF(Calculations!A44&gt;Calculations!H$2,"",Calculations!AC$2)</f>
      </c>
      <c r="R44" s="119">
        <f>IF(Calculations!A44&gt;Calculations!H$2,"",Calculations!AD$2)</f>
      </c>
      <c r="S44" s="119">
        <f>IF(Calculations!A44&gt;Calculations!H$2,"",Calculations!AE$2)</f>
      </c>
      <c r="T44" s="119">
        <f>IF(Calculations!A44&gt;Calculations!H$2,"",Calculations!AF$2)</f>
      </c>
      <c r="U44" s="119">
        <f>IF(Calculations!A44&gt;Calculations!H$2,"",Calculations!AG$2)</f>
      </c>
      <c r="V44" s="119">
        <f>IF(Calculations!A44&gt;Calculations!H$2,"",Calculations!AH$2)</f>
      </c>
      <c r="W44" s="119">
        <f>IF(Calculations!A44&gt;Calculations!H$2,"",Calculations!AI$2)</f>
      </c>
      <c r="X44" s="120">
        <f>IF(Calculations!A44&gt;Calculations!H$2,"",IF(Calculations!A44&gt;Calculations!F$2,Calculations!AJ$2,Calculations!AJ47))</f>
      </c>
      <c r="Y44" s="119">
        <f>IF(Calculations!A44&gt;Calculations!H$2,"",IF(Calculations!A44&gt;Calculations!F$2,"",Calculations!AK47))</f>
      </c>
      <c r="Z44" s="118">
        <f ca="1">IF(Calculations!A44&gt;Calculations!H$2,"",INDIRECT("Calculations!"&amp;ADDRESS(Calculations!$C44,38)))</f>
      </c>
    </row>
    <row r="45" spans="1:26" ht="12.75">
      <c r="A45" s="117">
        <f>Calculations!B45</f>
      </c>
      <c r="B45" s="70">
        <f ca="1">IF(Calculations!A45&gt;Calculations!H$2,"",IF(Calculations!A45&gt;Calculations!F$2,INDIRECT("Calculations!"&amp;ADDRESS(Calculations!$C45,18)),""))</f>
      </c>
      <c r="C45" s="70">
        <f ca="1">IF(Calculations!A45&gt;Calculations!H$2,"",INDIRECT("Calculations!"&amp;ADDRESS(Calculations!$C45,19)))</f>
      </c>
      <c r="D45" s="70">
        <f ca="1">IF(Calculations!A45&gt;Calculations!H$2,"",INDIRECT("Calculations!"&amp;ADDRESS(Calculations!$C45,24)))</f>
      </c>
      <c r="E45" s="70">
        <f ca="1">IF(ISERROR(FIND("C",INDIRECT("Calculations!"&amp;ADDRESS(Calculations!$C45,20)))),"","Y")</f>
      </c>
      <c r="F45" s="70">
        <f ca="1">IF(ISERROR(FIND("F",INDIRECT("Calculations!"&amp;ADDRESS(Calculations!$C45,20)))),"","Y")</f>
      </c>
      <c r="G45" s="70">
        <f ca="1">IF(ISERROR(FIND("M",INDIRECT("Calculations!"&amp;ADDRESS(Calculations!$C45,20)))),"","Y")</f>
      </c>
      <c r="H45" s="70">
        <f ca="1">IF(ISERROR(FIND("E",INDIRECT("Calculations!"&amp;ADDRESS(Calculations!$C45,20)))),"","Y")</f>
      </c>
      <c r="I45" s="70">
        <f ca="1">IF(ISERROR(FIND("B",INDIRECT("Calculations!"&amp;ADDRESS(Calculations!$C45,20)))),"","Y")</f>
      </c>
      <c r="J45" s="70">
        <f ca="1">IF(ISERROR(FIND("G",INDIRECT("Calculations!"&amp;ADDRESS(Calculations!$C45,20)))),"","Y")</f>
      </c>
      <c r="K45" s="70">
        <f ca="1">IF(ISERROR(FIND("T",INDIRECT("Calculations!"&amp;ADDRESS(Calculations!$C45,20)))),"","Y")</f>
      </c>
      <c r="L45" s="118">
        <f ca="1">IF(Calculations!A45&gt;Calculations!H$2,"",INDIRECT("Calculations!"&amp;ADDRESS(Calculations!$C45,22)))</f>
      </c>
      <c r="M45" s="118">
        <f>IF(Calculations!A45&gt;Calculations!H$2,"",Calculations!Y$2)</f>
      </c>
      <c r="N45" s="119">
        <f>IF(Calculations!A45&gt;Calculations!H$2,"",IF(Calculations!A45&gt;Calculations!F$2,Calculations!Z$2,Calculations!Z48))</f>
      </c>
      <c r="O45" s="118">
        <f>IF(Calculations!A45&gt;Calculations!H$2,"",IF(Calculations!A45&gt;Calculations!F$2,Calculations!AA$2,Calculations!AA48))</f>
      </c>
      <c r="P45" s="119">
        <f>IF(Calculations!A45&gt;Calculations!H$2,"",IF(Calculations!A45&gt;Calculations!F$2,Calculations!AB$2,Calculations!AB48))</f>
      </c>
      <c r="Q45" s="119">
        <f>IF(Calculations!A45&gt;Calculations!H$2,"",Calculations!AC$2)</f>
      </c>
      <c r="R45" s="119">
        <f>IF(Calculations!A45&gt;Calculations!H$2,"",Calculations!AD$2)</f>
      </c>
      <c r="S45" s="119">
        <f>IF(Calculations!A45&gt;Calculations!H$2,"",Calculations!AE$2)</f>
      </c>
      <c r="T45" s="119">
        <f>IF(Calculations!A45&gt;Calculations!H$2,"",Calculations!AF$2)</f>
      </c>
      <c r="U45" s="119">
        <f>IF(Calculations!A45&gt;Calculations!H$2,"",Calculations!AG$2)</f>
      </c>
      <c r="V45" s="119">
        <f>IF(Calculations!A45&gt;Calculations!H$2,"",Calculations!AH$2)</f>
      </c>
      <c r="W45" s="119">
        <f>IF(Calculations!A45&gt;Calculations!H$2,"",Calculations!AI$2)</f>
      </c>
      <c r="X45" s="120">
        <f>IF(Calculations!A45&gt;Calculations!H$2,"",IF(Calculations!A45&gt;Calculations!F$2,Calculations!AJ$2,Calculations!AJ48))</f>
      </c>
      <c r="Y45" s="119">
        <f>IF(Calculations!A45&gt;Calculations!H$2,"",IF(Calculations!A45&gt;Calculations!F$2,"",Calculations!AK48))</f>
      </c>
      <c r="Z45" s="118">
        <f ca="1">IF(Calculations!A45&gt;Calculations!H$2,"",INDIRECT("Calculations!"&amp;ADDRESS(Calculations!$C45,38)))</f>
      </c>
    </row>
    <row r="46" spans="1:26" ht="12.75">
      <c r="A46" s="117">
        <f>Calculations!B46</f>
      </c>
      <c r="B46" s="70">
        <f ca="1">IF(Calculations!A46&gt;Calculations!H$2,"",IF(Calculations!A46&gt;Calculations!F$2,INDIRECT("Calculations!"&amp;ADDRESS(Calculations!$C46,18)),""))</f>
      </c>
      <c r="C46" s="70">
        <f ca="1">IF(Calculations!A46&gt;Calculations!H$2,"",INDIRECT("Calculations!"&amp;ADDRESS(Calculations!$C46,19)))</f>
      </c>
      <c r="D46" s="70">
        <f ca="1">IF(Calculations!A46&gt;Calculations!H$2,"",INDIRECT("Calculations!"&amp;ADDRESS(Calculations!$C46,24)))</f>
      </c>
      <c r="E46" s="70">
        <f ca="1">IF(ISERROR(FIND("C",INDIRECT("Calculations!"&amp;ADDRESS(Calculations!$C46,20)))),"","Y")</f>
      </c>
      <c r="F46" s="70">
        <f ca="1">IF(ISERROR(FIND("F",INDIRECT("Calculations!"&amp;ADDRESS(Calculations!$C46,20)))),"","Y")</f>
      </c>
      <c r="G46" s="70">
        <f ca="1">IF(ISERROR(FIND("M",INDIRECT("Calculations!"&amp;ADDRESS(Calculations!$C46,20)))),"","Y")</f>
      </c>
      <c r="H46" s="70">
        <f ca="1">IF(ISERROR(FIND("E",INDIRECT("Calculations!"&amp;ADDRESS(Calculations!$C46,20)))),"","Y")</f>
      </c>
      <c r="I46" s="70">
        <f ca="1">IF(ISERROR(FIND("B",INDIRECT("Calculations!"&amp;ADDRESS(Calculations!$C46,20)))),"","Y")</f>
      </c>
      <c r="J46" s="70">
        <f ca="1">IF(ISERROR(FIND("G",INDIRECT("Calculations!"&amp;ADDRESS(Calculations!$C46,20)))),"","Y")</f>
      </c>
      <c r="K46" s="70">
        <f ca="1">IF(ISERROR(FIND("T",INDIRECT("Calculations!"&amp;ADDRESS(Calculations!$C46,20)))),"","Y")</f>
      </c>
      <c r="L46" s="118">
        <f ca="1">IF(Calculations!A46&gt;Calculations!H$2,"",INDIRECT("Calculations!"&amp;ADDRESS(Calculations!$C46,22)))</f>
      </c>
      <c r="M46" s="118">
        <f>IF(Calculations!A46&gt;Calculations!H$2,"",Calculations!Y$2)</f>
      </c>
      <c r="N46" s="119">
        <f>IF(Calculations!A46&gt;Calculations!H$2,"",IF(Calculations!A46&gt;Calculations!F$2,Calculations!Z$2,Calculations!Z49))</f>
      </c>
      <c r="O46" s="118">
        <f>IF(Calculations!A46&gt;Calculations!H$2,"",IF(Calculations!A46&gt;Calculations!F$2,Calculations!AA$2,Calculations!AA49))</f>
      </c>
      <c r="P46" s="119">
        <f>IF(Calculations!A46&gt;Calculations!H$2,"",IF(Calculations!A46&gt;Calculations!F$2,Calculations!AB$2,Calculations!AB49))</f>
      </c>
      <c r="Q46" s="119">
        <f>IF(Calculations!A46&gt;Calculations!H$2,"",Calculations!AC$2)</f>
      </c>
      <c r="R46" s="119">
        <f>IF(Calculations!A46&gt;Calculations!H$2,"",Calculations!AD$2)</f>
      </c>
      <c r="S46" s="119">
        <f>IF(Calculations!A46&gt;Calculations!H$2,"",Calculations!AE$2)</f>
      </c>
      <c r="T46" s="119">
        <f>IF(Calculations!A46&gt;Calculations!H$2,"",Calculations!AF$2)</f>
      </c>
      <c r="U46" s="119">
        <f>IF(Calculations!A46&gt;Calculations!H$2,"",Calculations!AG$2)</f>
      </c>
      <c r="V46" s="119">
        <f>IF(Calculations!A46&gt;Calculations!H$2,"",Calculations!AH$2)</f>
      </c>
      <c r="W46" s="119">
        <f>IF(Calculations!A46&gt;Calculations!H$2,"",Calculations!AI$2)</f>
      </c>
      <c r="X46" s="120">
        <f>IF(Calculations!A46&gt;Calculations!H$2,"",IF(Calculations!A46&gt;Calculations!F$2,Calculations!AJ$2,Calculations!AJ49))</f>
      </c>
      <c r="Y46" s="119">
        <f>IF(Calculations!A46&gt;Calculations!H$2,"",IF(Calculations!A46&gt;Calculations!F$2,"",Calculations!AK49))</f>
      </c>
      <c r="Z46" s="118">
        <f ca="1">IF(Calculations!A46&gt;Calculations!H$2,"",INDIRECT("Calculations!"&amp;ADDRESS(Calculations!$C46,38)))</f>
      </c>
    </row>
    <row r="47" spans="1:26" ht="12.75">
      <c r="A47" s="117">
        <f>Calculations!B47</f>
      </c>
      <c r="B47" s="70">
        <f ca="1">IF(Calculations!A47&gt;Calculations!H$2,"",IF(Calculations!A47&gt;Calculations!F$2,INDIRECT("Calculations!"&amp;ADDRESS(Calculations!$C47,18)),""))</f>
      </c>
      <c r="C47" s="70">
        <f ca="1">IF(Calculations!A47&gt;Calculations!H$2,"",INDIRECT("Calculations!"&amp;ADDRESS(Calculations!$C47,19)))</f>
      </c>
      <c r="D47" s="70">
        <f ca="1">IF(Calculations!A47&gt;Calculations!H$2,"",INDIRECT("Calculations!"&amp;ADDRESS(Calculations!$C47,24)))</f>
      </c>
      <c r="E47" s="70">
        <f ca="1">IF(ISERROR(FIND("C",INDIRECT("Calculations!"&amp;ADDRESS(Calculations!$C47,20)))),"","Y")</f>
      </c>
      <c r="F47" s="70">
        <f ca="1">IF(ISERROR(FIND("F",INDIRECT("Calculations!"&amp;ADDRESS(Calculations!$C47,20)))),"","Y")</f>
      </c>
      <c r="G47" s="70">
        <f ca="1">IF(ISERROR(FIND("M",INDIRECT("Calculations!"&amp;ADDRESS(Calculations!$C47,20)))),"","Y")</f>
      </c>
      <c r="H47" s="70">
        <f ca="1">IF(ISERROR(FIND("E",INDIRECT("Calculations!"&amp;ADDRESS(Calculations!$C47,20)))),"","Y")</f>
      </c>
      <c r="I47" s="70">
        <f ca="1">IF(ISERROR(FIND("B",INDIRECT("Calculations!"&amp;ADDRESS(Calculations!$C47,20)))),"","Y")</f>
      </c>
      <c r="J47" s="70">
        <f ca="1">IF(ISERROR(FIND("G",INDIRECT("Calculations!"&amp;ADDRESS(Calculations!$C47,20)))),"","Y")</f>
      </c>
      <c r="K47" s="70">
        <f ca="1">IF(ISERROR(FIND("T",INDIRECT("Calculations!"&amp;ADDRESS(Calculations!$C47,20)))),"","Y")</f>
      </c>
      <c r="L47" s="118">
        <f ca="1">IF(Calculations!A47&gt;Calculations!H$2,"",INDIRECT("Calculations!"&amp;ADDRESS(Calculations!$C47,22)))</f>
      </c>
      <c r="M47" s="118">
        <f>IF(Calculations!A47&gt;Calculations!H$2,"",Calculations!Y$2)</f>
      </c>
      <c r="N47" s="119">
        <f>IF(Calculations!A47&gt;Calculations!H$2,"",IF(Calculations!A47&gt;Calculations!F$2,Calculations!Z$2,Calculations!Z50))</f>
      </c>
      <c r="O47" s="118">
        <f>IF(Calculations!A47&gt;Calculations!H$2,"",IF(Calculations!A47&gt;Calculations!F$2,Calculations!AA$2,Calculations!AA50))</f>
      </c>
      <c r="P47" s="119">
        <f>IF(Calculations!A47&gt;Calculations!H$2,"",IF(Calculations!A47&gt;Calculations!F$2,Calculations!AB$2,Calculations!AB50))</f>
      </c>
      <c r="Q47" s="119">
        <f>IF(Calculations!A47&gt;Calculations!H$2,"",Calculations!AC$2)</f>
      </c>
      <c r="R47" s="119">
        <f>IF(Calculations!A47&gt;Calculations!H$2,"",Calculations!AD$2)</f>
      </c>
      <c r="S47" s="119">
        <f>IF(Calculations!A47&gt;Calculations!H$2,"",Calculations!AE$2)</f>
      </c>
      <c r="T47" s="119">
        <f>IF(Calculations!A47&gt;Calculations!H$2,"",Calculations!AF$2)</f>
      </c>
      <c r="U47" s="119">
        <f>IF(Calculations!A47&gt;Calculations!H$2,"",Calculations!AG$2)</f>
      </c>
      <c r="V47" s="119">
        <f>IF(Calculations!A47&gt;Calculations!H$2,"",Calculations!AH$2)</f>
      </c>
      <c r="W47" s="119">
        <f>IF(Calculations!A47&gt;Calculations!H$2,"",Calculations!AI$2)</f>
      </c>
      <c r="X47" s="120">
        <f>IF(Calculations!A47&gt;Calculations!H$2,"",IF(Calculations!A47&gt;Calculations!F$2,Calculations!AJ$2,Calculations!AJ50))</f>
      </c>
      <c r="Y47" s="119">
        <f>IF(Calculations!A47&gt;Calculations!H$2,"",IF(Calculations!A47&gt;Calculations!F$2,"",Calculations!AK50))</f>
      </c>
      <c r="Z47" s="118">
        <f ca="1">IF(Calculations!A47&gt;Calculations!H$2,"",INDIRECT("Calculations!"&amp;ADDRESS(Calculations!$C47,38)))</f>
      </c>
    </row>
    <row r="48" spans="1:26" ht="12.75">
      <c r="A48" s="117">
        <f>Calculations!B48</f>
      </c>
      <c r="B48" s="70">
        <f ca="1">IF(Calculations!A48&gt;Calculations!H$2,"",IF(Calculations!A48&gt;Calculations!F$2,INDIRECT("Calculations!"&amp;ADDRESS(Calculations!$C48,18)),""))</f>
      </c>
      <c r="C48" s="70">
        <f ca="1">IF(Calculations!A48&gt;Calculations!H$2,"",INDIRECT("Calculations!"&amp;ADDRESS(Calculations!$C48,19)))</f>
      </c>
      <c r="D48" s="70">
        <f ca="1">IF(Calculations!A48&gt;Calculations!H$2,"",INDIRECT("Calculations!"&amp;ADDRESS(Calculations!$C48,24)))</f>
      </c>
      <c r="E48" s="70">
        <f ca="1">IF(ISERROR(FIND("C",INDIRECT("Calculations!"&amp;ADDRESS(Calculations!$C48,20)))),"","Y")</f>
      </c>
      <c r="F48" s="70">
        <f ca="1">IF(ISERROR(FIND("F",INDIRECT("Calculations!"&amp;ADDRESS(Calculations!$C48,20)))),"","Y")</f>
      </c>
      <c r="G48" s="70">
        <f ca="1">IF(ISERROR(FIND("M",INDIRECT("Calculations!"&amp;ADDRESS(Calculations!$C48,20)))),"","Y")</f>
      </c>
      <c r="H48" s="70">
        <f ca="1">IF(ISERROR(FIND("E",INDIRECT("Calculations!"&amp;ADDRESS(Calculations!$C48,20)))),"","Y")</f>
      </c>
      <c r="I48" s="70">
        <f ca="1">IF(ISERROR(FIND("B",INDIRECT("Calculations!"&amp;ADDRESS(Calculations!$C48,20)))),"","Y")</f>
      </c>
      <c r="J48" s="70">
        <f ca="1">IF(ISERROR(FIND("G",INDIRECT("Calculations!"&amp;ADDRESS(Calculations!$C48,20)))),"","Y")</f>
      </c>
      <c r="K48" s="70">
        <f ca="1">IF(ISERROR(FIND("T",INDIRECT("Calculations!"&amp;ADDRESS(Calculations!$C48,20)))),"","Y")</f>
      </c>
      <c r="L48" s="118">
        <f ca="1">IF(Calculations!A48&gt;Calculations!H$2,"",INDIRECT("Calculations!"&amp;ADDRESS(Calculations!$C48,22)))</f>
      </c>
      <c r="M48" s="118">
        <f>IF(Calculations!A48&gt;Calculations!H$2,"",Calculations!Y$2)</f>
      </c>
      <c r="N48" s="119">
        <f>IF(Calculations!A48&gt;Calculations!H$2,"",IF(Calculations!A48&gt;Calculations!F$2,Calculations!Z$2,Calculations!Z51))</f>
      </c>
      <c r="O48" s="118">
        <f>IF(Calculations!A48&gt;Calculations!H$2,"",IF(Calculations!A48&gt;Calculations!F$2,Calculations!AA$2,Calculations!AA51))</f>
      </c>
      <c r="P48" s="119">
        <f>IF(Calculations!A48&gt;Calculations!H$2,"",IF(Calculations!A48&gt;Calculations!F$2,Calculations!AB$2,Calculations!AB51))</f>
      </c>
      <c r="Q48" s="119">
        <f>IF(Calculations!A48&gt;Calculations!H$2,"",Calculations!AC$2)</f>
      </c>
      <c r="R48" s="119">
        <f>IF(Calculations!A48&gt;Calculations!H$2,"",Calculations!AD$2)</f>
      </c>
      <c r="S48" s="119">
        <f>IF(Calculations!A48&gt;Calculations!H$2,"",Calculations!AE$2)</f>
      </c>
      <c r="T48" s="119">
        <f>IF(Calculations!A48&gt;Calculations!H$2,"",Calculations!AF$2)</f>
      </c>
      <c r="U48" s="119">
        <f>IF(Calculations!A48&gt;Calculations!H$2,"",Calculations!AG$2)</f>
      </c>
      <c r="V48" s="119">
        <f>IF(Calculations!A48&gt;Calculations!H$2,"",Calculations!AH$2)</f>
      </c>
      <c r="W48" s="119">
        <f>IF(Calculations!A48&gt;Calculations!H$2,"",Calculations!AI$2)</f>
      </c>
      <c r="X48" s="120">
        <f>IF(Calculations!A48&gt;Calculations!H$2,"",IF(Calculations!A48&gt;Calculations!F$2,Calculations!AJ$2,Calculations!AJ51))</f>
      </c>
      <c r="Y48" s="119">
        <f>IF(Calculations!A48&gt;Calculations!H$2,"",IF(Calculations!A48&gt;Calculations!F$2,"",Calculations!AK51))</f>
      </c>
      <c r="Z48" s="118">
        <f ca="1">IF(Calculations!A48&gt;Calculations!H$2,"",INDIRECT("Calculations!"&amp;ADDRESS(Calculations!$C48,38)))</f>
      </c>
    </row>
    <row r="49" spans="1:26" ht="12.75">
      <c r="A49" s="117">
        <f>Calculations!B49</f>
      </c>
      <c r="B49" s="70">
        <f ca="1">IF(Calculations!A49&gt;Calculations!H$2,"",IF(Calculations!A49&gt;Calculations!F$2,INDIRECT("Calculations!"&amp;ADDRESS(Calculations!$C49,18)),""))</f>
      </c>
      <c r="C49" s="70">
        <f ca="1">IF(Calculations!A49&gt;Calculations!H$2,"",INDIRECT("Calculations!"&amp;ADDRESS(Calculations!$C49,19)))</f>
      </c>
      <c r="D49" s="70">
        <f ca="1">IF(Calculations!A49&gt;Calculations!H$2,"",INDIRECT("Calculations!"&amp;ADDRESS(Calculations!$C49,24)))</f>
      </c>
      <c r="E49" s="70">
        <f ca="1">IF(ISERROR(FIND("C",INDIRECT("Calculations!"&amp;ADDRESS(Calculations!$C49,20)))),"","Y")</f>
      </c>
      <c r="F49" s="70">
        <f ca="1">IF(ISERROR(FIND("F",INDIRECT("Calculations!"&amp;ADDRESS(Calculations!$C49,20)))),"","Y")</f>
      </c>
      <c r="G49" s="70">
        <f ca="1">IF(ISERROR(FIND("M",INDIRECT("Calculations!"&amp;ADDRESS(Calculations!$C49,20)))),"","Y")</f>
      </c>
      <c r="H49" s="70">
        <f ca="1">IF(ISERROR(FIND("E",INDIRECT("Calculations!"&amp;ADDRESS(Calculations!$C49,20)))),"","Y")</f>
      </c>
      <c r="I49" s="70">
        <f ca="1">IF(ISERROR(FIND("B",INDIRECT("Calculations!"&amp;ADDRESS(Calculations!$C49,20)))),"","Y")</f>
      </c>
      <c r="J49" s="70">
        <f ca="1">IF(ISERROR(FIND("G",INDIRECT("Calculations!"&amp;ADDRESS(Calculations!$C49,20)))),"","Y")</f>
      </c>
      <c r="K49" s="70">
        <f ca="1">IF(ISERROR(FIND("T",INDIRECT("Calculations!"&amp;ADDRESS(Calculations!$C49,20)))),"","Y")</f>
      </c>
      <c r="L49" s="118">
        <f ca="1">IF(Calculations!A49&gt;Calculations!H$2,"",INDIRECT("Calculations!"&amp;ADDRESS(Calculations!$C49,22)))</f>
      </c>
      <c r="M49" s="118">
        <f>IF(Calculations!A49&gt;Calculations!H$2,"",Calculations!Y$2)</f>
      </c>
      <c r="N49" s="119">
        <f>IF(Calculations!A49&gt;Calculations!H$2,"",IF(Calculations!A49&gt;Calculations!F$2,Calculations!Z$2,Calculations!Z52))</f>
      </c>
      <c r="O49" s="118">
        <f>IF(Calculations!A49&gt;Calculations!H$2,"",IF(Calculations!A49&gt;Calculations!F$2,Calculations!AA$2,Calculations!AA52))</f>
      </c>
      <c r="P49" s="119">
        <f>IF(Calculations!A49&gt;Calculations!H$2,"",IF(Calculations!A49&gt;Calculations!F$2,Calculations!AB$2,Calculations!AB52))</f>
      </c>
      <c r="Q49" s="119">
        <f>IF(Calculations!A49&gt;Calculations!H$2,"",Calculations!AC$2)</f>
      </c>
      <c r="R49" s="119">
        <f>IF(Calculations!A49&gt;Calculations!H$2,"",Calculations!AD$2)</f>
      </c>
      <c r="S49" s="119">
        <f>IF(Calculations!A49&gt;Calculations!H$2,"",Calculations!AE$2)</f>
      </c>
      <c r="T49" s="119">
        <f>IF(Calculations!A49&gt;Calculations!H$2,"",Calculations!AF$2)</f>
      </c>
      <c r="U49" s="119">
        <f>IF(Calculations!A49&gt;Calculations!H$2,"",Calculations!AG$2)</f>
      </c>
      <c r="V49" s="119">
        <f>IF(Calculations!A49&gt;Calculations!H$2,"",Calculations!AH$2)</f>
      </c>
      <c r="W49" s="119">
        <f>IF(Calculations!A49&gt;Calculations!H$2,"",Calculations!AI$2)</f>
      </c>
      <c r="X49" s="120">
        <f>IF(Calculations!A49&gt;Calculations!H$2,"",IF(Calculations!A49&gt;Calculations!F$2,Calculations!AJ$2,Calculations!AJ52))</f>
      </c>
      <c r="Y49" s="119">
        <f>IF(Calculations!A49&gt;Calculations!H$2,"",IF(Calculations!A49&gt;Calculations!F$2,"",Calculations!AK52))</f>
      </c>
      <c r="Z49" s="118">
        <f ca="1">IF(Calculations!A49&gt;Calculations!H$2,"",INDIRECT("Calculations!"&amp;ADDRESS(Calculations!$C49,38)))</f>
      </c>
    </row>
    <row r="50" spans="1:26" ht="12.75">
      <c r="A50" s="117">
        <f>Calculations!B50</f>
      </c>
      <c r="B50" s="70">
        <f ca="1">IF(Calculations!A50&gt;Calculations!H$2,"",IF(Calculations!A50&gt;Calculations!F$2,INDIRECT("Calculations!"&amp;ADDRESS(Calculations!$C50,18)),""))</f>
      </c>
      <c r="C50" s="70">
        <f ca="1">IF(Calculations!A50&gt;Calculations!H$2,"",INDIRECT("Calculations!"&amp;ADDRESS(Calculations!$C50,19)))</f>
      </c>
      <c r="D50" s="70">
        <f ca="1">IF(Calculations!A50&gt;Calculations!H$2,"",INDIRECT("Calculations!"&amp;ADDRESS(Calculations!$C50,24)))</f>
      </c>
      <c r="E50" s="70">
        <f ca="1">IF(ISERROR(FIND("C",INDIRECT("Calculations!"&amp;ADDRESS(Calculations!$C50,20)))),"","Y")</f>
      </c>
      <c r="F50" s="70">
        <f ca="1">IF(ISERROR(FIND("F",INDIRECT("Calculations!"&amp;ADDRESS(Calculations!$C50,20)))),"","Y")</f>
      </c>
      <c r="G50" s="70">
        <f ca="1">IF(ISERROR(FIND("M",INDIRECT("Calculations!"&amp;ADDRESS(Calculations!$C50,20)))),"","Y")</f>
      </c>
      <c r="H50" s="70">
        <f ca="1">IF(ISERROR(FIND("E",INDIRECT("Calculations!"&amp;ADDRESS(Calculations!$C50,20)))),"","Y")</f>
      </c>
      <c r="I50" s="70">
        <f ca="1">IF(ISERROR(FIND("B",INDIRECT("Calculations!"&amp;ADDRESS(Calculations!$C50,20)))),"","Y")</f>
      </c>
      <c r="J50" s="70">
        <f ca="1">IF(ISERROR(FIND("G",INDIRECT("Calculations!"&amp;ADDRESS(Calculations!$C50,20)))),"","Y")</f>
      </c>
      <c r="K50" s="70">
        <f ca="1">IF(ISERROR(FIND("T",INDIRECT("Calculations!"&amp;ADDRESS(Calculations!$C50,20)))),"","Y")</f>
      </c>
      <c r="L50" s="118">
        <f ca="1">IF(Calculations!A50&gt;Calculations!H$2,"",INDIRECT("Calculations!"&amp;ADDRESS(Calculations!$C50,22)))</f>
      </c>
      <c r="M50" s="118">
        <f>IF(Calculations!A50&gt;Calculations!H$2,"",Calculations!Y$2)</f>
      </c>
      <c r="N50" s="119">
        <f>IF(Calculations!A50&gt;Calculations!H$2,"",IF(Calculations!A50&gt;Calculations!F$2,Calculations!Z$2,Calculations!Z53))</f>
      </c>
      <c r="O50" s="118">
        <f>IF(Calculations!A50&gt;Calculations!H$2,"",IF(Calculations!A50&gt;Calculations!F$2,Calculations!AA$2,Calculations!AA53))</f>
      </c>
      <c r="P50" s="119">
        <f>IF(Calculations!A50&gt;Calculations!H$2,"",IF(Calculations!A50&gt;Calculations!F$2,Calculations!AB$2,Calculations!AB53))</f>
      </c>
      <c r="Q50" s="119">
        <f>IF(Calculations!A50&gt;Calculations!H$2,"",Calculations!AC$2)</f>
      </c>
      <c r="R50" s="119">
        <f>IF(Calculations!A50&gt;Calculations!H$2,"",Calculations!AD$2)</f>
      </c>
      <c r="S50" s="119">
        <f>IF(Calculations!A50&gt;Calculations!H$2,"",Calculations!AE$2)</f>
      </c>
      <c r="T50" s="119">
        <f>IF(Calculations!A50&gt;Calculations!H$2,"",Calculations!AF$2)</f>
      </c>
      <c r="U50" s="119">
        <f>IF(Calculations!A50&gt;Calculations!H$2,"",Calculations!AG$2)</f>
      </c>
      <c r="V50" s="119">
        <f>IF(Calculations!A50&gt;Calculations!H$2,"",Calculations!AH$2)</f>
      </c>
      <c r="W50" s="119">
        <f>IF(Calculations!A50&gt;Calculations!H$2,"",Calculations!AI$2)</f>
      </c>
      <c r="X50" s="120">
        <f>IF(Calculations!A50&gt;Calculations!H$2,"",IF(Calculations!A50&gt;Calculations!F$2,Calculations!AJ$2,Calculations!AJ53))</f>
      </c>
      <c r="Y50" s="119">
        <f>IF(Calculations!A50&gt;Calculations!H$2,"",IF(Calculations!A50&gt;Calculations!F$2,"",Calculations!AK53))</f>
      </c>
      <c r="Z50" s="118">
        <f ca="1">IF(Calculations!A50&gt;Calculations!H$2,"",INDIRECT("Calculations!"&amp;ADDRESS(Calculations!$C50,38)))</f>
      </c>
    </row>
    <row r="51" spans="1:26" ht="12.75">
      <c r="A51" s="117">
        <f>Calculations!B51</f>
      </c>
      <c r="B51" s="70">
        <f ca="1">IF(Calculations!A51&gt;Calculations!H$2,"",IF(Calculations!A51&gt;Calculations!F$2,INDIRECT("Calculations!"&amp;ADDRESS(Calculations!$C51,18)),""))</f>
      </c>
      <c r="C51" s="70">
        <f ca="1">IF(Calculations!A51&gt;Calculations!H$2,"",INDIRECT("Calculations!"&amp;ADDRESS(Calculations!$C51,19)))</f>
      </c>
      <c r="D51" s="70">
        <f ca="1">IF(Calculations!A51&gt;Calculations!H$2,"",INDIRECT("Calculations!"&amp;ADDRESS(Calculations!$C51,24)))</f>
      </c>
      <c r="E51" s="70">
        <f ca="1">IF(ISERROR(FIND("C",INDIRECT("Calculations!"&amp;ADDRESS(Calculations!$C51,20)))),"","Y")</f>
      </c>
      <c r="F51" s="70">
        <f ca="1">IF(ISERROR(FIND("F",INDIRECT("Calculations!"&amp;ADDRESS(Calculations!$C51,20)))),"","Y")</f>
      </c>
      <c r="G51" s="70">
        <f ca="1">IF(ISERROR(FIND("M",INDIRECT("Calculations!"&amp;ADDRESS(Calculations!$C51,20)))),"","Y")</f>
      </c>
      <c r="H51" s="70">
        <f ca="1">IF(ISERROR(FIND("E",INDIRECT("Calculations!"&amp;ADDRESS(Calculations!$C51,20)))),"","Y")</f>
      </c>
      <c r="I51" s="70">
        <f ca="1">IF(ISERROR(FIND("B",INDIRECT("Calculations!"&amp;ADDRESS(Calculations!$C51,20)))),"","Y")</f>
      </c>
      <c r="J51" s="70">
        <f ca="1">IF(ISERROR(FIND("G",INDIRECT("Calculations!"&amp;ADDRESS(Calculations!$C51,20)))),"","Y")</f>
      </c>
      <c r="K51" s="70">
        <f ca="1">IF(ISERROR(FIND("T",INDIRECT("Calculations!"&amp;ADDRESS(Calculations!$C51,20)))),"","Y")</f>
      </c>
      <c r="L51" s="118">
        <f ca="1">IF(Calculations!A51&gt;Calculations!H$2,"",INDIRECT("Calculations!"&amp;ADDRESS(Calculations!$C51,22)))</f>
      </c>
      <c r="M51" s="118">
        <f>IF(Calculations!A51&gt;Calculations!H$2,"",Calculations!Y$2)</f>
      </c>
      <c r="N51" s="119">
        <f>IF(Calculations!A51&gt;Calculations!H$2,"",IF(Calculations!A51&gt;Calculations!F$2,Calculations!Z$2,Calculations!Z54))</f>
      </c>
      <c r="O51" s="118">
        <f>IF(Calculations!A51&gt;Calculations!H$2,"",IF(Calculations!A51&gt;Calculations!F$2,Calculations!AA$2,Calculations!AA54))</f>
      </c>
      <c r="P51" s="119">
        <f>IF(Calculations!A51&gt;Calculations!H$2,"",IF(Calculations!A51&gt;Calculations!F$2,Calculations!AB$2,Calculations!AB54))</f>
      </c>
      <c r="Q51" s="119">
        <f>IF(Calculations!A51&gt;Calculations!H$2,"",Calculations!AC$2)</f>
      </c>
      <c r="R51" s="119">
        <f>IF(Calculations!A51&gt;Calculations!H$2,"",Calculations!AD$2)</f>
      </c>
      <c r="S51" s="119">
        <f>IF(Calculations!A51&gt;Calculations!H$2,"",Calculations!AE$2)</f>
      </c>
      <c r="T51" s="119">
        <f>IF(Calculations!A51&gt;Calculations!H$2,"",Calculations!AF$2)</f>
      </c>
      <c r="U51" s="119">
        <f>IF(Calculations!A51&gt;Calculations!H$2,"",Calculations!AG$2)</f>
      </c>
      <c r="V51" s="119">
        <f>IF(Calculations!A51&gt;Calculations!H$2,"",Calculations!AH$2)</f>
      </c>
      <c r="W51" s="119">
        <f>IF(Calculations!A51&gt;Calculations!H$2,"",Calculations!AI$2)</f>
      </c>
      <c r="X51" s="120">
        <f>IF(Calculations!A51&gt;Calculations!H$2,"",IF(Calculations!A51&gt;Calculations!F$2,Calculations!AJ$2,Calculations!AJ54))</f>
      </c>
      <c r="Y51" s="119">
        <f>IF(Calculations!A51&gt;Calculations!H$2,"",IF(Calculations!A51&gt;Calculations!F$2,"",Calculations!AK54))</f>
      </c>
      <c r="Z51" s="118">
        <f ca="1">IF(Calculations!A51&gt;Calculations!H$2,"",INDIRECT("Calculations!"&amp;ADDRESS(Calculations!$C51,38)))</f>
      </c>
    </row>
    <row r="52" spans="1:26" ht="12.75">
      <c r="A52" s="117">
        <f>Calculations!B52</f>
      </c>
      <c r="B52" s="70">
        <f ca="1">IF(Calculations!A52&gt;Calculations!H$2,"",IF(Calculations!A52&gt;Calculations!F$2,INDIRECT("Calculations!"&amp;ADDRESS(Calculations!$C52,18)),""))</f>
      </c>
      <c r="C52" s="70">
        <f ca="1">IF(Calculations!A52&gt;Calculations!H$2,"",INDIRECT("Calculations!"&amp;ADDRESS(Calculations!$C52,19)))</f>
      </c>
      <c r="D52" s="70">
        <f ca="1">IF(Calculations!A52&gt;Calculations!H$2,"",INDIRECT("Calculations!"&amp;ADDRESS(Calculations!$C52,24)))</f>
      </c>
      <c r="E52" s="70">
        <f ca="1">IF(ISERROR(FIND("C",INDIRECT("Calculations!"&amp;ADDRESS(Calculations!$C52,20)))),"","Y")</f>
      </c>
      <c r="F52" s="70">
        <f ca="1">IF(ISERROR(FIND("F",INDIRECT("Calculations!"&amp;ADDRESS(Calculations!$C52,20)))),"","Y")</f>
      </c>
      <c r="G52" s="70">
        <f ca="1">IF(ISERROR(FIND("M",INDIRECT("Calculations!"&amp;ADDRESS(Calculations!$C52,20)))),"","Y")</f>
      </c>
      <c r="H52" s="70">
        <f ca="1">IF(ISERROR(FIND("E",INDIRECT("Calculations!"&amp;ADDRESS(Calculations!$C52,20)))),"","Y")</f>
      </c>
      <c r="I52" s="70">
        <f ca="1">IF(ISERROR(FIND("B",INDIRECT("Calculations!"&amp;ADDRESS(Calculations!$C52,20)))),"","Y")</f>
      </c>
      <c r="J52" s="70">
        <f ca="1">IF(ISERROR(FIND("G",INDIRECT("Calculations!"&amp;ADDRESS(Calculations!$C52,20)))),"","Y")</f>
      </c>
      <c r="K52" s="70">
        <f ca="1">IF(ISERROR(FIND("T",INDIRECT("Calculations!"&amp;ADDRESS(Calculations!$C52,20)))),"","Y")</f>
      </c>
      <c r="L52" s="118">
        <f ca="1">IF(Calculations!A52&gt;Calculations!H$2,"",INDIRECT("Calculations!"&amp;ADDRESS(Calculations!$C52,22)))</f>
      </c>
      <c r="M52" s="118">
        <f>IF(Calculations!A52&gt;Calculations!H$2,"",Calculations!Y$2)</f>
      </c>
      <c r="N52" s="119">
        <f>IF(Calculations!A52&gt;Calculations!H$2,"",IF(Calculations!A52&gt;Calculations!F$2,Calculations!Z$2,Calculations!Z55))</f>
      </c>
      <c r="O52" s="118">
        <f>IF(Calculations!A52&gt;Calculations!H$2,"",IF(Calculations!A52&gt;Calculations!F$2,Calculations!AA$2,Calculations!AA55))</f>
      </c>
      <c r="P52" s="119">
        <f>IF(Calculations!A52&gt;Calculations!H$2,"",IF(Calculations!A52&gt;Calculations!F$2,Calculations!AB$2,Calculations!AB55))</f>
      </c>
      <c r="Q52" s="119">
        <f>IF(Calculations!A52&gt;Calculations!H$2,"",Calculations!AC$2)</f>
      </c>
      <c r="R52" s="119">
        <f>IF(Calculations!A52&gt;Calculations!H$2,"",Calculations!AD$2)</f>
      </c>
      <c r="S52" s="119">
        <f>IF(Calculations!A52&gt;Calculations!H$2,"",Calculations!AE$2)</f>
      </c>
      <c r="T52" s="119">
        <f>IF(Calculations!A52&gt;Calculations!H$2,"",Calculations!AF$2)</f>
      </c>
      <c r="U52" s="119">
        <f>IF(Calculations!A52&gt;Calculations!H$2,"",Calculations!AG$2)</f>
      </c>
      <c r="V52" s="119">
        <f>IF(Calculations!A52&gt;Calculations!H$2,"",Calculations!AH$2)</f>
      </c>
      <c r="W52" s="119">
        <f>IF(Calculations!A52&gt;Calculations!H$2,"",Calculations!AI$2)</f>
      </c>
      <c r="X52" s="120">
        <f>IF(Calculations!A52&gt;Calculations!H$2,"",IF(Calculations!A52&gt;Calculations!F$2,Calculations!AJ$2,Calculations!AJ55))</f>
      </c>
      <c r="Y52" s="119">
        <f>IF(Calculations!A52&gt;Calculations!H$2,"",IF(Calculations!A52&gt;Calculations!F$2,"",Calculations!AK55))</f>
      </c>
      <c r="Z52" s="118">
        <f ca="1">IF(Calculations!A52&gt;Calculations!H$2,"",INDIRECT("Calculations!"&amp;ADDRESS(Calculations!$C52,38)))</f>
      </c>
    </row>
    <row r="53" spans="1:26" ht="12.75">
      <c r="A53" s="117">
        <f>Calculations!B53</f>
      </c>
      <c r="B53" s="70">
        <f ca="1">IF(Calculations!A53&gt;Calculations!H$2,"",IF(Calculations!A53&gt;Calculations!F$2,INDIRECT("Calculations!"&amp;ADDRESS(Calculations!$C53,18)),""))</f>
      </c>
      <c r="C53" s="70">
        <f ca="1">IF(Calculations!A53&gt;Calculations!H$2,"",INDIRECT("Calculations!"&amp;ADDRESS(Calculations!$C53,19)))</f>
      </c>
      <c r="D53" s="70">
        <f ca="1">IF(Calculations!A53&gt;Calculations!H$2,"",INDIRECT("Calculations!"&amp;ADDRESS(Calculations!$C53,24)))</f>
      </c>
      <c r="E53" s="70">
        <f ca="1">IF(ISERROR(FIND("C",INDIRECT("Calculations!"&amp;ADDRESS(Calculations!$C53,20)))),"","Y")</f>
      </c>
      <c r="F53" s="70">
        <f ca="1">IF(ISERROR(FIND("F",INDIRECT("Calculations!"&amp;ADDRESS(Calculations!$C53,20)))),"","Y")</f>
      </c>
      <c r="G53" s="70">
        <f ca="1">IF(ISERROR(FIND("M",INDIRECT("Calculations!"&amp;ADDRESS(Calculations!$C53,20)))),"","Y")</f>
      </c>
      <c r="H53" s="70">
        <f ca="1">IF(ISERROR(FIND("E",INDIRECT("Calculations!"&amp;ADDRESS(Calculations!$C53,20)))),"","Y")</f>
      </c>
      <c r="I53" s="70">
        <f ca="1">IF(ISERROR(FIND("B",INDIRECT("Calculations!"&amp;ADDRESS(Calculations!$C53,20)))),"","Y")</f>
      </c>
      <c r="J53" s="70">
        <f ca="1">IF(ISERROR(FIND("G",INDIRECT("Calculations!"&amp;ADDRESS(Calculations!$C53,20)))),"","Y")</f>
      </c>
      <c r="K53" s="70">
        <f ca="1">IF(ISERROR(FIND("T",INDIRECT("Calculations!"&amp;ADDRESS(Calculations!$C53,20)))),"","Y")</f>
      </c>
      <c r="L53" s="118">
        <f ca="1">IF(Calculations!A53&gt;Calculations!H$2,"",INDIRECT("Calculations!"&amp;ADDRESS(Calculations!$C53,22)))</f>
      </c>
      <c r="M53" s="118">
        <f>IF(Calculations!A53&gt;Calculations!H$2,"",Calculations!Y$2)</f>
      </c>
      <c r="N53" s="119">
        <f>IF(Calculations!A53&gt;Calculations!H$2,"",IF(Calculations!A53&gt;Calculations!F$2,Calculations!Z$2,Calculations!Z56))</f>
      </c>
      <c r="O53" s="118">
        <f>IF(Calculations!A53&gt;Calculations!H$2,"",IF(Calculations!A53&gt;Calculations!F$2,Calculations!AA$2,Calculations!AA56))</f>
      </c>
      <c r="P53" s="119">
        <f>IF(Calculations!A53&gt;Calculations!H$2,"",IF(Calculations!A53&gt;Calculations!F$2,Calculations!AB$2,Calculations!AB56))</f>
      </c>
      <c r="Q53" s="119">
        <f>IF(Calculations!A53&gt;Calculations!H$2,"",Calculations!AC$2)</f>
      </c>
      <c r="R53" s="119">
        <f>IF(Calculations!A53&gt;Calculations!H$2,"",Calculations!AD$2)</f>
      </c>
      <c r="S53" s="119">
        <f>IF(Calculations!A53&gt;Calculations!H$2,"",Calculations!AE$2)</f>
      </c>
      <c r="T53" s="119">
        <f>IF(Calculations!A53&gt;Calculations!H$2,"",Calculations!AF$2)</f>
      </c>
      <c r="U53" s="119">
        <f>IF(Calculations!A53&gt;Calculations!H$2,"",Calculations!AG$2)</f>
      </c>
      <c r="V53" s="119">
        <f>IF(Calculations!A53&gt;Calculations!H$2,"",Calculations!AH$2)</f>
      </c>
      <c r="W53" s="119">
        <f>IF(Calculations!A53&gt;Calculations!H$2,"",Calculations!AI$2)</f>
      </c>
      <c r="X53" s="120">
        <f>IF(Calculations!A53&gt;Calculations!H$2,"",IF(Calculations!A53&gt;Calculations!F$2,Calculations!AJ$2,Calculations!AJ56))</f>
      </c>
      <c r="Y53" s="119">
        <f>IF(Calculations!A53&gt;Calculations!H$2,"",IF(Calculations!A53&gt;Calculations!F$2,"",Calculations!AK56))</f>
      </c>
      <c r="Z53" s="118">
        <f ca="1">IF(Calculations!A53&gt;Calculations!H$2,"",INDIRECT("Calculations!"&amp;ADDRESS(Calculations!$C53,38)))</f>
      </c>
    </row>
    <row r="54" spans="1:26" ht="12.75">
      <c r="A54" s="117">
        <f>Calculations!B54</f>
      </c>
      <c r="B54" s="70">
        <f ca="1">IF(Calculations!A54&gt;Calculations!H$2,"",IF(Calculations!A54&gt;Calculations!F$2,INDIRECT("Calculations!"&amp;ADDRESS(Calculations!$C54,18)),""))</f>
      </c>
      <c r="C54" s="70">
        <f ca="1">IF(Calculations!A54&gt;Calculations!H$2,"",INDIRECT("Calculations!"&amp;ADDRESS(Calculations!$C54,19)))</f>
      </c>
      <c r="D54" s="70">
        <f ca="1">IF(Calculations!A54&gt;Calculations!H$2,"",INDIRECT("Calculations!"&amp;ADDRESS(Calculations!$C54,24)))</f>
      </c>
      <c r="E54" s="70">
        <f ca="1">IF(ISERROR(FIND("C",INDIRECT("Calculations!"&amp;ADDRESS(Calculations!$C54,20)))),"","Y")</f>
      </c>
      <c r="F54" s="70">
        <f ca="1">IF(ISERROR(FIND("F",INDIRECT("Calculations!"&amp;ADDRESS(Calculations!$C54,20)))),"","Y")</f>
      </c>
      <c r="G54" s="70">
        <f ca="1">IF(ISERROR(FIND("M",INDIRECT("Calculations!"&amp;ADDRESS(Calculations!$C54,20)))),"","Y")</f>
      </c>
      <c r="H54" s="70">
        <f ca="1">IF(ISERROR(FIND("E",INDIRECT("Calculations!"&amp;ADDRESS(Calculations!$C54,20)))),"","Y")</f>
      </c>
      <c r="I54" s="70">
        <f ca="1">IF(ISERROR(FIND("B",INDIRECT("Calculations!"&amp;ADDRESS(Calculations!$C54,20)))),"","Y")</f>
      </c>
      <c r="J54" s="70">
        <f ca="1">IF(ISERROR(FIND("G",INDIRECT("Calculations!"&amp;ADDRESS(Calculations!$C54,20)))),"","Y")</f>
      </c>
      <c r="K54" s="70">
        <f ca="1">IF(ISERROR(FIND("T",INDIRECT("Calculations!"&amp;ADDRESS(Calculations!$C54,20)))),"","Y")</f>
      </c>
      <c r="L54" s="118">
        <f ca="1">IF(Calculations!A54&gt;Calculations!H$2,"",INDIRECT("Calculations!"&amp;ADDRESS(Calculations!$C54,22)))</f>
      </c>
      <c r="M54" s="118">
        <f>IF(Calculations!A54&gt;Calculations!H$2,"",Calculations!Y$2)</f>
      </c>
      <c r="N54" s="119">
        <f>IF(Calculations!A54&gt;Calculations!H$2,"",IF(Calculations!A54&gt;Calculations!F$2,Calculations!Z$2,Calculations!Z57))</f>
      </c>
      <c r="O54" s="118">
        <f>IF(Calculations!A54&gt;Calculations!H$2,"",IF(Calculations!A54&gt;Calculations!F$2,Calculations!AA$2,Calculations!AA57))</f>
      </c>
      <c r="P54" s="119">
        <f>IF(Calculations!A54&gt;Calculations!H$2,"",IF(Calculations!A54&gt;Calculations!F$2,Calculations!AB$2,Calculations!AB57))</f>
      </c>
      <c r="Q54" s="119">
        <f>IF(Calculations!A54&gt;Calculations!H$2,"",Calculations!AC$2)</f>
      </c>
      <c r="R54" s="119">
        <f>IF(Calculations!A54&gt;Calculations!H$2,"",Calculations!AD$2)</f>
      </c>
      <c r="S54" s="119">
        <f>IF(Calculations!A54&gt;Calculations!H$2,"",Calculations!AE$2)</f>
      </c>
      <c r="T54" s="119">
        <f>IF(Calculations!A54&gt;Calculations!H$2,"",Calculations!AF$2)</f>
      </c>
      <c r="U54" s="119">
        <f>IF(Calculations!A54&gt;Calculations!H$2,"",Calculations!AG$2)</f>
      </c>
      <c r="V54" s="119">
        <f>IF(Calculations!A54&gt;Calculations!H$2,"",Calculations!AH$2)</f>
      </c>
      <c r="W54" s="119">
        <f>IF(Calculations!A54&gt;Calculations!H$2,"",Calculations!AI$2)</f>
      </c>
      <c r="X54" s="120">
        <f>IF(Calculations!A54&gt;Calculations!H$2,"",IF(Calculations!A54&gt;Calculations!F$2,Calculations!AJ$2,Calculations!AJ57))</f>
      </c>
      <c r="Y54" s="119">
        <f>IF(Calculations!A54&gt;Calculations!H$2,"",IF(Calculations!A54&gt;Calculations!F$2,"",Calculations!AK57))</f>
      </c>
      <c r="Z54" s="118">
        <f ca="1">IF(Calculations!A54&gt;Calculations!H$2,"",INDIRECT("Calculations!"&amp;ADDRESS(Calculations!$C54,38)))</f>
      </c>
    </row>
    <row r="55" spans="1:26" ht="12.75">
      <c r="A55" s="117">
        <f>Calculations!B55</f>
      </c>
      <c r="B55" s="70">
        <f ca="1">IF(Calculations!A55&gt;Calculations!H$2,"",IF(Calculations!A55&gt;Calculations!F$2,INDIRECT("Calculations!"&amp;ADDRESS(Calculations!$C55,18)),""))</f>
      </c>
      <c r="C55" s="70">
        <f ca="1">IF(Calculations!A55&gt;Calculations!H$2,"",INDIRECT("Calculations!"&amp;ADDRESS(Calculations!$C55,19)))</f>
      </c>
      <c r="D55" s="70">
        <f ca="1">IF(Calculations!A55&gt;Calculations!H$2,"",INDIRECT("Calculations!"&amp;ADDRESS(Calculations!$C55,24)))</f>
      </c>
      <c r="E55" s="70">
        <f ca="1">IF(ISERROR(FIND("C",INDIRECT("Calculations!"&amp;ADDRESS(Calculations!$C55,20)))),"","Y")</f>
      </c>
      <c r="F55" s="70">
        <f ca="1">IF(ISERROR(FIND("F",INDIRECT("Calculations!"&amp;ADDRESS(Calculations!$C55,20)))),"","Y")</f>
      </c>
      <c r="G55" s="70">
        <f ca="1">IF(ISERROR(FIND("M",INDIRECT("Calculations!"&amp;ADDRESS(Calculations!$C55,20)))),"","Y")</f>
      </c>
      <c r="H55" s="70">
        <f ca="1">IF(ISERROR(FIND("E",INDIRECT("Calculations!"&amp;ADDRESS(Calculations!$C55,20)))),"","Y")</f>
      </c>
      <c r="I55" s="70">
        <f ca="1">IF(ISERROR(FIND("B",INDIRECT("Calculations!"&amp;ADDRESS(Calculations!$C55,20)))),"","Y")</f>
      </c>
      <c r="J55" s="70">
        <f ca="1">IF(ISERROR(FIND("G",INDIRECT("Calculations!"&amp;ADDRESS(Calculations!$C55,20)))),"","Y")</f>
      </c>
      <c r="K55" s="70">
        <f ca="1">IF(ISERROR(FIND("T",INDIRECT("Calculations!"&amp;ADDRESS(Calculations!$C55,20)))),"","Y")</f>
      </c>
      <c r="L55" s="118">
        <f ca="1">IF(Calculations!A55&gt;Calculations!H$2,"",INDIRECT("Calculations!"&amp;ADDRESS(Calculations!$C55,22)))</f>
      </c>
      <c r="M55" s="118">
        <f>IF(Calculations!A55&gt;Calculations!H$2,"",Calculations!Y$2)</f>
      </c>
      <c r="N55" s="119">
        <f>IF(Calculations!A55&gt;Calculations!H$2,"",IF(Calculations!A55&gt;Calculations!F$2,Calculations!Z$2,Calculations!Z58))</f>
      </c>
      <c r="O55" s="118">
        <f>IF(Calculations!A55&gt;Calculations!H$2,"",IF(Calculations!A55&gt;Calculations!F$2,Calculations!AA$2,Calculations!AA58))</f>
      </c>
      <c r="P55" s="119">
        <f>IF(Calculations!A55&gt;Calculations!H$2,"",IF(Calculations!A55&gt;Calculations!F$2,Calculations!AB$2,Calculations!AB58))</f>
      </c>
      <c r="Q55" s="119">
        <f>IF(Calculations!A55&gt;Calculations!H$2,"",Calculations!AC$2)</f>
      </c>
      <c r="R55" s="119">
        <f>IF(Calculations!A55&gt;Calculations!H$2,"",Calculations!AD$2)</f>
      </c>
      <c r="S55" s="119">
        <f>IF(Calculations!A55&gt;Calculations!H$2,"",Calculations!AE$2)</f>
      </c>
      <c r="T55" s="119">
        <f>IF(Calculations!A55&gt;Calculations!H$2,"",Calculations!AF$2)</f>
      </c>
      <c r="U55" s="119">
        <f>IF(Calculations!A55&gt;Calculations!H$2,"",Calculations!AG$2)</f>
      </c>
      <c r="V55" s="119">
        <f>IF(Calculations!A55&gt;Calculations!H$2,"",Calculations!AH$2)</f>
      </c>
      <c r="W55" s="119">
        <f>IF(Calculations!A55&gt;Calculations!H$2,"",Calculations!AI$2)</f>
      </c>
      <c r="X55" s="120">
        <f>IF(Calculations!A55&gt;Calculations!H$2,"",IF(Calculations!A55&gt;Calculations!F$2,Calculations!AJ$2,Calculations!AJ58))</f>
      </c>
      <c r="Y55" s="119">
        <f>IF(Calculations!A55&gt;Calculations!H$2,"",IF(Calculations!A55&gt;Calculations!F$2,"",Calculations!AK58))</f>
      </c>
      <c r="Z55" s="118">
        <f ca="1">IF(Calculations!A55&gt;Calculations!H$2,"",INDIRECT("Calculations!"&amp;ADDRESS(Calculations!$C55,38)))</f>
      </c>
    </row>
    <row r="56" spans="1:26" ht="12.75">
      <c r="A56" s="117">
        <f>Calculations!B56</f>
      </c>
      <c r="B56" s="70">
        <f ca="1">IF(Calculations!A56&gt;Calculations!H$2,"",IF(Calculations!A56&gt;Calculations!F$2,INDIRECT("Calculations!"&amp;ADDRESS(Calculations!$C56,18)),""))</f>
      </c>
      <c r="C56" s="70">
        <f ca="1">IF(Calculations!A56&gt;Calculations!H$2,"",INDIRECT("Calculations!"&amp;ADDRESS(Calculations!$C56,19)))</f>
      </c>
      <c r="D56" s="70">
        <f ca="1">IF(Calculations!A56&gt;Calculations!H$2,"",INDIRECT("Calculations!"&amp;ADDRESS(Calculations!$C56,24)))</f>
      </c>
      <c r="E56" s="70">
        <f ca="1">IF(ISERROR(FIND("C",INDIRECT("Calculations!"&amp;ADDRESS(Calculations!$C56,20)))),"","Y")</f>
      </c>
      <c r="F56" s="70">
        <f ca="1">IF(ISERROR(FIND("F",INDIRECT("Calculations!"&amp;ADDRESS(Calculations!$C56,20)))),"","Y")</f>
      </c>
      <c r="G56" s="70">
        <f ca="1">IF(ISERROR(FIND("M",INDIRECT("Calculations!"&amp;ADDRESS(Calculations!$C56,20)))),"","Y")</f>
      </c>
      <c r="H56" s="70">
        <f ca="1">IF(ISERROR(FIND("E",INDIRECT("Calculations!"&amp;ADDRESS(Calculations!$C56,20)))),"","Y")</f>
      </c>
      <c r="I56" s="70">
        <f ca="1">IF(ISERROR(FIND("B",INDIRECT("Calculations!"&amp;ADDRESS(Calculations!$C56,20)))),"","Y")</f>
      </c>
      <c r="J56" s="70">
        <f ca="1">IF(ISERROR(FIND("G",INDIRECT("Calculations!"&amp;ADDRESS(Calculations!$C56,20)))),"","Y")</f>
      </c>
      <c r="K56" s="70">
        <f ca="1">IF(ISERROR(FIND("T",INDIRECT("Calculations!"&amp;ADDRESS(Calculations!$C56,20)))),"","Y")</f>
      </c>
      <c r="L56" s="118">
        <f ca="1">IF(Calculations!A56&gt;Calculations!H$2,"",INDIRECT("Calculations!"&amp;ADDRESS(Calculations!$C56,22)))</f>
      </c>
      <c r="M56" s="118">
        <f>IF(Calculations!A56&gt;Calculations!H$2,"",Calculations!Y$2)</f>
      </c>
      <c r="N56" s="119">
        <f>IF(Calculations!A56&gt;Calculations!H$2,"",IF(Calculations!A56&gt;Calculations!F$2,Calculations!Z$2,Calculations!Z59))</f>
      </c>
      <c r="O56" s="118">
        <f>IF(Calculations!A56&gt;Calculations!H$2,"",IF(Calculations!A56&gt;Calculations!F$2,Calculations!AA$2,Calculations!AA59))</f>
      </c>
      <c r="P56" s="119">
        <f>IF(Calculations!A56&gt;Calculations!H$2,"",IF(Calculations!A56&gt;Calculations!F$2,Calculations!AB$2,Calculations!AB59))</f>
      </c>
      <c r="Q56" s="119">
        <f>IF(Calculations!A56&gt;Calculations!H$2,"",Calculations!AC$2)</f>
      </c>
      <c r="R56" s="119">
        <f>IF(Calculations!A56&gt;Calculations!H$2,"",Calculations!AD$2)</f>
      </c>
      <c r="S56" s="119">
        <f>IF(Calculations!A56&gt;Calculations!H$2,"",Calculations!AE$2)</f>
      </c>
      <c r="T56" s="119">
        <f>IF(Calculations!A56&gt;Calculations!H$2,"",Calculations!AF$2)</f>
      </c>
      <c r="U56" s="119">
        <f>IF(Calculations!A56&gt;Calculations!H$2,"",Calculations!AG$2)</f>
      </c>
      <c r="V56" s="119">
        <f>IF(Calculations!A56&gt;Calculations!H$2,"",Calculations!AH$2)</f>
      </c>
      <c r="W56" s="119">
        <f>IF(Calculations!A56&gt;Calculations!H$2,"",Calculations!AI$2)</f>
      </c>
      <c r="X56" s="120">
        <f>IF(Calculations!A56&gt;Calculations!H$2,"",IF(Calculations!A56&gt;Calculations!F$2,Calculations!AJ$2,Calculations!AJ59))</f>
      </c>
      <c r="Y56" s="119">
        <f>IF(Calculations!A56&gt;Calculations!H$2,"",IF(Calculations!A56&gt;Calculations!F$2,"",Calculations!AK59))</f>
      </c>
      <c r="Z56" s="118">
        <f ca="1">IF(Calculations!A56&gt;Calculations!H$2,"",INDIRECT("Calculations!"&amp;ADDRESS(Calculations!$C56,38)))</f>
      </c>
    </row>
    <row r="57" spans="1:26" ht="12.75">
      <c r="A57" s="117">
        <f>Calculations!B57</f>
      </c>
      <c r="B57" s="70">
        <f ca="1">IF(Calculations!A57&gt;Calculations!H$2,"",IF(Calculations!A57&gt;Calculations!F$2,INDIRECT("Calculations!"&amp;ADDRESS(Calculations!$C57,18)),""))</f>
      </c>
      <c r="C57" s="70">
        <f ca="1">IF(Calculations!A57&gt;Calculations!H$2,"",INDIRECT("Calculations!"&amp;ADDRESS(Calculations!$C57,19)))</f>
      </c>
      <c r="D57" s="70">
        <f ca="1">IF(Calculations!A57&gt;Calculations!H$2,"",INDIRECT("Calculations!"&amp;ADDRESS(Calculations!$C57,24)))</f>
      </c>
      <c r="E57" s="70">
        <f ca="1">IF(ISERROR(FIND("C",INDIRECT("Calculations!"&amp;ADDRESS(Calculations!$C57,20)))),"","Y")</f>
      </c>
      <c r="F57" s="70">
        <f ca="1">IF(ISERROR(FIND("F",INDIRECT("Calculations!"&amp;ADDRESS(Calculations!$C57,20)))),"","Y")</f>
      </c>
      <c r="G57" s="70">
        <f ca="1">IF(ISERROR(FIND("M",INDIRECT("Calculations!"&amp;ADDRESS(Calculations!$C57,20)))),"","Y")</f>
      </c>
      <c r="H57" s="70">
        <f ca="1">IF(ISERROR(FIND("E",INDIRECT("Calculations!"&amp;ADDRESS(Calculations!$C57,20)))),"","Y")</f>
      </c>
      <c r="I57" s="70">
        <f ca="1">IF(ISERROR(FIND("B",INDIRECT("Calculations!"&amp;ADDRESS(Calculations!$C57,20)))),"","Y")</f>
      </c>
      <c r="J57" s="70">
        <f ca="1">IF(ISERROR(FIND("G",INDIRECT("Calculations!"&amp;ADDRESS(Calculations!$C57,20)))),"","Y")</f>
      </c>
      <c r="K57" s="70">
        <f ca="1">IF(ISERROR(FIND("T",INDIRECT("Calculations!"&amp;ADDRESS(Calculations!$C57,20)))),"","Y")</f>
      </c>
      <c r="L57" s="118">
        <f ca="1">IF(Calculations!A57&gt;Calculations!H$2,"",INDIRECT("Calculations!"&amp;ADDRESS(Calculations!$C57,22)))</f>
      </c>
      <c r="M57" s="118">
        <f>IF(Calculations!A57&gt;Calculations!H$2,"",Calculations!Y$2)</f>
      </c>
      <c r="N57" s="119">
        <f>IF(Calculations!A57&gt;Calculations!H$2,"",IF(Calculations!A57&gt;Calculations!F$2,Calculations!Z$2,Calculations!Z60))</f>
      </c>
      <c r="O57" s="118">
        <f>IF(Calculations!A57&gt;Calculations!H$2,"",IF(Calculations!A57&gt;Calculations!F$2,Calculations!AA$2,Calculations!AA60))</f>
      </c>
      <c r="P57" s="119">
        <f>IF(Calculations!A57&gt;Calculations!H$2,"",IF(Calculations!A57&gt;Calculations!F$2,Calculations!AB$2,Calculations!AB60))</f>
      </c>
      <c r="Q57" s="119">
        <f>IF(Calculations!A57&gt;Calculations!H$2,"",Calculations!AC$2)</f>
      </c>
      <c r="R57" s="119">
        <f>IF(Calculations!A57&gt;Calculations!H$2,"",Calculations!AD$2)</f>
      </c>
      <c r="S57" s="119">
        <f>IF(Calculations!A57&gt;Calculations!H$2,"",Calculations!AE$2)</f>
      </c>
      <c r="T57" s="119">
        <f>IF(Calculations!A57&gt;Calculations!H$2,"",Calculations!AF$2)</f>
      </c>
      <c r="U57" s="119">
        <f>IF(Calculations!A57&gt;Calculations!H$2,"",Calculations!AG$2)</f>
      </c>
      <c r="V57" s="119">
        <f>IF(Calculations!A57&gt;Calculations!H$2,"",Calculations!AH$2)</f>
      </c>
      <c r="W57" s="119">
        <f>IF(Calculations!A57&gt;Calculations!H$2,"",Calculations!AI$2)</f>
      </c>
      <c r="X57" s="120">
        <f>IF(Calculations!A57&gt;Calculations!H$2,"",IF(Calculations!A57&gt;Calculations!F$2,Calculations!AJ$2,Calculations!AJ60))</f>
      </c>
      <c r="Y57" s="119">
        <f>IF(Calculations!A57&gt;Calculations!H$2,"",IF(Calculations!A57&gt;Calculations!F$2,"",Calculations!AK60))</f>
      </c>
      <c r="Z57" s="118">
        <f ca="1">IF(Calculations!A57&gt;Calculations!H$2,"",INDIRECT("Calculations!"&amp;ADDRESS(Calculations!$C57,38)))</f>
      </c>
    </row>
    <row r="58" spans="1:26" ht="12.75">
      <c r="A58" s="117">
        <f>Calculations!B58</f>
      </c>
      <c r="B58" s="70">
        <f ca="1">IF(Calculations!A58&gt;Calculations!H$2,"",IF(Calculations!A58&gt;Calculations!F$2,INDIRECT("Calculations!"&amp;ADDRESS(Calculations!$C58,18)),""))</f>
      </c>
      <c r="C58" s="70">
        <f ca="1">IF(Calculations!A58&gt;Calculations!H$2,"",INDIRECT("Calculations!"&amp;ADDRESS(Calculations!$C58,19)))</f>
      </c>
      <c r="D58" s="70">
        <f ca="1">IF(Calculations!A58&gt;Calculations!H$2,"",INDIRECT("Calculations!"&amp;ADDRESS(Calculations!$C58,24)))</f>
      </c>
      <c r="E58" s="70">
        <f ca="1">IF(ISERROR(FIND("C",INDIRECT("Calculations!"&amp;ADDRESS(Calculations!$C58,20)))),"","Y")</f>
      </c>
      <c r="F58" s="70">
        <f ca="1">IF(ISERROR(FIND("F",INDIRECT("Calculations!"&amp;ADDRESS(Calculations!$C58,20)))),"","Y")</f>
      </c>
      <c r="G58" s="70">
        <f ca="1">IF(ISERROR(FIND("M",INDIRECT("Calculations!"&amp;ADDRESS(Calculations!$C58,20)))),"","Y")</f>
      </c>
      <c r="H58" s="70">
        <f ca="1">IF(ISERROR(FIND("E",INDIRECT("Calculations!"&amp;ADDRESS(Calculations!$C58,20)))),"","Y")</f>
      </c>
      <c r="I58" s="70">
        <f ca="1">IF(ISERROR(FIND("B",INDIRECT("Calculations!"&amp;ADDRESS(Calculations!$C58,20)))),"","Y")</f>
      </c>
      <c r="J58" s="70">
        <f ca="1">IF(ISERROR(FIND("G",INDIRECT("Calculations!"&amp;ADDRESS(Calculations!$C58,20)))),"","Y")</f>
      </c>
      <c r="K58" s="70">
        <f ca="1">IF(ISERROR(FIND("T",INDIRECT("Calculations!"&amp;ADDRESS(Calculations!$C58,20)))),"","Y")</f>
      </c>
      <c r="L58" s="118">
        <f ca="1">IF(Calculations!A58&gt;Calculations!H$2,"",INDIRECT("Calculations!"&amp;ADDRESS(Calculations!$C58,22)))</f>
      </c>
      <c r="M58" s="118">
        <f>IF(Calculations!A58&gt;Calculations!H$2,"",Calculations!Y$2)</f>
      </c>
      <c r="N58" s="119">
        <f>IF(Calculations!A58&gt;Calculations!H$2,"",IF(Calculations!A58&gt;Calculations!F$2,Calculations!Z$2,Calculations!Z61))</f>
      </c>
      <c r="O58" s="118">
        <f>IF(Calculations!A58&gt;Calculations!H$2,"",IF(Calculations!A58&gt;Calculations!F$2,Calculations!AA$2,Calculations!AA61))</f>
      </c>
      <c r="P58" s="119">
        <f>IF(Calculations!A58&gt;Calculations!H$2,"",IF(Calculations!A58&gt;Calculations!F$2,Calculations!AB$2,Calculations!AB61))</f>
      </c>
      <c r="Q58" s="119">
        <f>IF(Calculations!A58&gt;Calculations!H$2,"",Calculations!AC$2)</f>
      </c>
      <c r="R58" s="119">
        <f>IF(Calculations!A58&gt;Calculations!H$2,"",Calculations!AD$2)</f>
      </c>
      <c r="S58" s="119">
        <f>IF(Calculations!A58&gt;Calculations!H$2,"",Calculations!AE$2)</f>
      </c>
      <c r="T58" s="119">
        <f>IF(Calculations!A58&gt;Calculations!H$2,"",Calculations!AF$2)</f>
      </c>
      <c r="U58" s="119">
        <f>IF(Calculations!A58&gt;Calculations!H$2,"",Calculations!AG$2)</f>
      </c>
      <c r="V58" s="119">
        <f>IF(Calculations!A58&gt;Calculations!H$2,"",Calculations!AH$2)</f>
      </c>
      <c r="W58" s="119">
        <f>IF(Calculations!A58&gt;Calculations!H$2,"",Calculations!AI$2)</f>
      </c>
      <c r="X58" s="120">
        <f>IF(Calculations!A58&gt;Calculations!H$2,"",IF(Calculations!A58&gt;Calculations!F$2,Calculations!AJ$2,Calculations!AJ61))</f>
      </c>
      <c r="Y58" s="119">
        <f>IF(Calculations!A58&gt;Calculations!H$2,"",IF(Calculations!A58&gt;Calculations!F$2,"",Calculations!AK61))</f>
      </c>
      <c r="Z58" s="118">
        <f ca="1">IF(Calculations!A58&gt;Calculations!H$2,"",INDIRECT("Calculations!"&amp;ADDRESS(Calculations!$C58,38)))</f>
      </c>
    </row>
    <row r="59" spans="1:26" ht="12.75">
      <c r="A59" s="117">
        <f>Calculations!B59</f>
      </c>
      <c r="B59" s="70">
        <f ca="1">IF(Calculations!A59&gt;Calculations!H$2,"",IF(Calculations!A59&gt;Calculations!F$2,INDIRECT("Calculations!"&amp;ADDRESS(Calculations!$C59,18)),""))</f>
      </c>
      <c r="C59" s="70">
        <f ca="1">IF(Calculations!A59&gt;Calculations!H$2,"",INDIRECT("Calculations!"&amp;ADDRESS(Calculations!$C59,19)))</f>
      </c>
      <c r="D59" s="70">
        <f ca="1">IF(Calculations!A59&gt;Calculations!H$2,"",INDIRECT("Calculations!"&amp;ADDRESS(Calculations!$C59,24)))</f>
      </c>
      <c r="E59" s="70">
        <f ca="1">IF(ISERROR(FIND("C",INDIRECT("Calculations!"&amp;ADDRESS(Calculations!$C59,20)))),"","Y")</f>
      </c>
      <c r="F59" s="70">
        <f ca="1">IF(ISERROR(FIND("F",INDIRECT("Calculations!"&amp;ADDRESS(Calculations!$C59,20)))),"","Y")</f>
      </c>
      <c r="G59" s="70">
        <f ca="1">IF(ISERROR(FIND("M",INDIRECT("Calculations!"&amp;ADDRESS(Calculations!$C59,20)))),"","Y")</f>
      </c>
      <c r="H59" s="70">
        <f ca="1">IF(ISERROR(FIND("E",INDIRECT("Calculations!"&amp;ADDRESS(Calculations!$C59,20)))),"","Y")</f>
      </c>
      <c r="I59" s="70">
        <f ca="1">IF(ISERROR(FIND("B",INDIRECT("Calculations!"&amp;ADDRESS(Calculations!$C59,20)))),"","Y")</f>
      </c>
      <c r="J59" s="70">
        <f ca="1">IF(ISERROR(FIND("G",INDIRECT("Calculations!"&amp;ADDRESS(Calculations!$C59,20)))),"","Y")</f>
      </c>
      <c r="K59" s="70">
        <f ca="1">IF(ISERROR(FIND("T",INDIRECT("Calculations!"&amp;ADDRESS(Calculations!$C59,20)))),"","Y")</f>
      </c>
      <c r="L59" s="118">
        <f ca="1">IF(Calculations!A59&gt;Calculations!H$2,"",INDIRECT("Calculations!"&amp;ADDRESS(Calculations!$C59,22)))</f>
      </c>
      <c r="M59" s="118">
        <f>IF(Calculations!A59&gt;Calculations!H$2,"",Calculations!Y$2)</f>
      </c>
      <c r="N59" s="119">
        <f>IF(Calculations!A59&gt;Calculations!H$2,"",IF(Calculations!A59&gt;Calculations!F$2,Calculations!Z$2,Calculations!Z62))</f>
      </c>
      <c r="O59" s="118">
        <f>IF(Calculations!A59&gt;Calculations!H$2,"",IF(Calculations!A59&gt;Calculations!F$2,Calculations!AA$2,Calculations!AA62))</f>
      </c>
      <c r="P59" s="119">
        <f>IF(Calculations!A59&gt;Calculations!H$2,"",IF(Calculations!A59&gt;Calculations!F$2,Calculations!AB$2,Calculations!AB62))</f>
      </c>
      <c r="Q59" s="119">
        <f>IF(Calculations!A59&gt;Calculations!H$2,"",Calculations!AC$2)</f>
      </c>
      <c r="R59" s="119">
        <f>IF(Calculations!A59&gt;Calculations!H$2,"",Calculations!AD$2)</f>
      </c>
      <c r="S59" s="119">
        <f>IF(Calculations!A59&gt;Calculations!H$2,"",Calculations!AE$2)</f>
      </c>
      <c r="T59" s="119">
        <f>IF(Calculations!A59&gt;Calculations!H$2,"",Calculations!AF$2)</f>
      </c>
      <c r="U59" s="119">
        <f>IF(Calculations!A59&gt;Calculations!H$2,"",Calculations!AG$2)</f>
      </c>
      <c r="V59" s="119">
        <f>IF(Calculations!A59&gt;Calculations!H$2,"",Calculations!AH$2)</f>
      </c>
      <c r="W59" s="119">
        <f>IF(Calculations!A59&gt;Calculations!H$2,"",Calculations!AI$2)</f>
      </c>
      <c r="X59" s="120">
        <f>IF(Calculations!A59&gt;Calculations!H$2,"",IF(Calculations!A59&gt;Calculations!F$2,Calculations!AJ$2,Calculations!AJ62))</f>
      </c>
      <c r="Y59" s="119">
        <f>IF(Calculations!A59&gt;Calculations!H$2,"",IF(Calculations!A59&gt;Calculations!F$2,"",Calculations!AK62))</f>
      </c>
      <c r="Z59" s="118">
        <f ca="1">IF(Calculations!A59&gt;Calculations!H$2,"",INDIRECT("Calculations!"&amp;ADDRESS(Calculations!$C59,38)))</f>
      </c>
    </row>
    <row r="60" spans="1:26" ht="12.75">
      <c r="A60" s="117">
        <f>Calculations!B60</f>
      </c>
      <c r="B60" s="70">
        <f ca="1">IF(Calculations!A60&gt;Calculations!H$2,"",IF(Calculations!A60&gt;Calculations!F$2,INDIRECT("Calculations!"&amp;ADDRESS(Calculations!$C60,18)),""))</f>
      </c>
      <c r="C60" s="70">
        <f ca="1">IF(Calculations!A60&gt;Calculations!H$2,"",INDIRECT("Calculations!"&amp;ADDRESS(Calculations!$C60,19)))</f>
      </c>
      <c r="D60" s="70">
        <f ca="1">IF(Calculations!A60&gt;Calculations!H$2,"",INDIRECT("Calculations!"&amp;ADDRESS(Calculations!$C60,24)))</f>
      </c>
      <c r="E60" s="70">
        <f ca="1">IF(ISERROR(FIND("C",INDIRECT("Calculations!"&amp;ADDRESS(Calculations!$C60,20)))),"","Y")</f>
      </c>
      <c r="F60" s="70">
        <f ca="1">IF(ISERROR(FIND("F",INDIRECT("Calculations!"&amp;ADDRESS(Calculations!$C60,20)))),"","Y")</f>
      </c>
      <c r="G60" s="70">
        <f ca="1">IF(ISERROR(FIND("M",INDIRECT("Calculations!"&amp;ADDRESS(Calculations!$C60,20)))),"","Y")</f>
      </c>
      <c r="H60" s="70">
        <f ca="1">IF(ISERROR(FIND("E",INDIRECT("Calculations!"&amp;ADDRESS(Calculations!$C60,20)))),"","Y")</f>
      </c>
      <c r="I60" s="70">
        <f ca="1">IF(ISERROR(FIND("B",INDIRECT("Calculations!"&amp;ADDRESS(Calculations!$C60,20)))),"","Y")</f>
      </c>
      <c r="J60" s="70">
        <f ca="1">IF(ISERROR(FIND("G",INDIRECT("Calculations!"&amp;ADDRESS(Calculations!$C60,20)))),"","Y")</f>
      </c>
      <c r="K60" s="70">
        <f ca="1">IF(ISERROR(FIND("T",INDIRECT("Calculations!"&amp;ADDRESS(Calculations!$C60,20)))),"","Y")</f>
      </c>
      <c r="L60" s="118">
        <f ca="1">IF(Calculations!A60&gt;Calculations!H$2,"",INDIRECT("Calculations!"&amp;ADDRESS(Calculations!$C60,22)))</f>
      </c>
      <c r="M60" s="118">
        <f>IF(Calculations!A60&gt;Calculations!H$2,"",Calculations!Y$2)</f>
      </c>
      <c r="N60" s="119">
        <f>IF(Calculations!A60&gt;Calculations!H$2,"",IF(Calculations!A60&gt;Calculations!F$2,Calculations!Z$2,Calculations!Z63))</f>
      </c>
      <c r="O60" s="118">
        <f>IF(Calculations!A60&gt;Calculations!H$2,"",IF(Calculations!A60&gt;Calculations!F$2,Calculations!AA$2,Calculations!AA63))</f>
      </c>
      <c r="P60" s="119">
        <f>IF(Calculations!A60&gt;Calculations!H$2,"",IF(Calculations!A60&gt;Calculations!F$2,Calculations!AB$2,Calculations!AB63))</f>
      </c>
      <c r="Q60" s="119">
        <f>IF(Calculations!A60&gt;Calculations!H$2,"",Calculations!AC$2)</f>
      </c>
      <c r="R60" s="119">
        <f>IF(Calculations!A60&gt;Calculations!H$2,"",Calculations!AD$2)</f>
      </c>
      <c r="S60" s="119">
        <f>IF(Calculations!A60&gt;Calculations!H$2,"",Calculations!AE$2)</f>
      </c>
      <c r="T60" s="119">
        <f>IF(Calculations!A60&gt;Calculations!H$2,"",Calculations!AF$2)</f>
      </c>
      <c r="U60" s="119">
        <f>IF(Calculations!A60&gt;Calculations!H$2,"",Calculations!AG$2)</f>
      </c>
      <c r="V60" s="119">
        <f>IF(Calculations!A60&gt;Calculations!H$2,"",Calculations!AH$2)</f>
      </c>
      <c r="W60" s="119">
        <f>IF(Calculations!A60&gt;Calculations!H$2,"",Calculations!AI$2)</f>
      </c>
      <c r="X60" s="120">
        <f>IF(Calculations!A60&gt;Calculations!H$2,"",IF(Calculations!A60&gt;Calculations!F$2,Calculations!AJ$2,Calculations!AJ63))</f>
      </c>
      <c r="Y60" s="119">
        <f>IF(Calculations!A60&gt;Calculations!H$2,"",IF(Calculations!A60&gt;Calculations!F$2,"",Calculations!AK63))</f>
      </c>
      <c r="Z60" s="118">
        <f ca="1">IF(Calculations!A60&gt;Calculations!H$2,"",INDIRECT("Calculations!"&amp;ADDRESS(Calculations!$C60,38)))</f>
      </c>
    </row>
    <row r="61" spans="1:26" ht="12.75">
      <c r="A61" s="117">
        <f>Calculations!B61</f>
      </c>
      <c r="B61" s="70">
        <f ca="1">IF(Calculations!A61&gt;Calculations!H$2,"",IF(Calculations!A61&gt;Calculations!F$2,INDIRECT("Calculations!"&amp;ADDRESS(Calculations!$C61,18)),""))</f>
      </c>
      <c r="C61" s="70">
        <f ca="1">IF(Calculations!A61&gt;Calculations!H$2,"",INDIRECT("Calculations!"&amp;ADDRESS(Calculations!$C61,19)))</f>
      </c>
      <c r="D61" s="70">
        <f ca="1">IF(Calculations!A61&gt;Calculations!H$2,"",INDIRECT("Calculations!"&amp;ADDRESS(Calculations!$C61,24)))</f>
      </c>
      <c r="E61" s="70">
        <f ca="1">IF(ISERROR(FIND("C",INDIRECT("Calculations!"&amp;ADDRESS(Calculations!$C61,20)))),"","Y")</f>
      </c>
      <c r="F61" s="70">
        <f ca="1">IF(ISERROR(FIND("F",INDIRECT("Calculations!"&amp;ADDRESS(Calculations!$C61,20)))),"","Y")</f>
      </c>
      <c r="G61" s="70">
        <f ca="1">IF(ISERROR(FIND("M",INDIRECT("Calculations!"&amp;ADDRESS(Calculations!$C61,20)))),"","Y")</f>
      </c>
      <c r="H61" s="70">
        <f ca="1">IF(ISERROR(FIND("E",INDIRECT("Calculations!"&amp;ADDRESS(Calculations!$C61,20)))),"","Y")</f>
      </c>
      <c r="I61" s="70">
        <f ca="1">IF(ISERROR(FIND("B",INDIRECT("Calculations!"&amp;ADDRESS(Calculations!$C61,20)))),"","Y")</f>
      </c>
      <c r="J61" s="70">
        <f ca="1">IF(ISERROR(FIND("G",INDIRECT("Calculations!"&amp;ADDRESS(Calculations!$C61,20)))),"","Y")</f>
      </c>
      <c r="K61" s="70">
        <f ca="1">IF(ISERROR(FIND("T",INDIRECT("Calculations!"&amp;ADDRESS(Calculations!$C61,20)))),"","Y")</f>
      </c>
      <c r="L61" s="118">
        <f ca="1">IF(Calculations!A61&gt;Calculations!H$2,"",INDIRECT("Calculations!"&amp;ADDRESS(Calculations!$C61,22)))</f>
      </c>
      <c r="M61" s="118">
        <f>IF(Calculations!A61&gt;Calculations!H$2,"",Calculations!Y$2)</f>
      </c>
      <c r="N61" s="119">
        <f>IF(Calculations!A61&gt;Calculations!H$2,"",IF(Calculations!A61&gt;Calculations!F$2,Calculations!Z$2,Calculations!Z64))</f>
      </c>
      <c r="O61" s="118">
        <f>IF(Calculations!A61&gt;Calculations!H$2,"",IF(Calculations!A61&gt;Calculations!F$2,Calculations!AA$2,Calculations!AA64))</f>
      </c>
      <c r="P61" s="119">
        <f>IF(Calculations!A61&gt;Calculations!H$2,"",IF(Calculations!A61&gt;Calculations!F$2,Calculations!AB$2,Calculations!AB64))</f>
      </c>
      <c r="Q61" s="119">
        <f>IF(Calculations!A61&gt;Calculations!H$2,"",Calculations!AC$2)</f>
      </c>
      <c r="R61" s="119">
        <f>IF(Calculations!A61&gt;Calculations!H$2,"",Calculations!AD$2)</f>
      </c>
      <c r="S61" s="119">
        <f>IF(Calculations!A61&gt;Calculations!H$2,"",Calculations!AE$2)</f>
      </c>
      <c r="T61" s="119">
        <f>IF(Calculations!A61&gt;Calculations!H$2,"",Calculations!AF$2)</f>
      </c>
      <c r="U61" s="119">
        <f>IF(Calculations!A61&gt;Calculations!H$2,"",Calculations!AG$2)</f>
      </c>
      <c r="V61" s="119">
        <f>IF(Calculations!A61&gt;Calculations!H$2,"",Calculations!AH$2)</f>
      </c>
      <c r="W61" s="119">
        <f>IF(Calculations!A61&gt;Calculations!H$2,"",Calculations!AI$2)</f>
      </c>
      <c r="X61" s="120">
        <f>IF(Calculations!A61&gt;Calculations!H$2,"",IF(Calculations!A61&gt;Calculations!F$2,Calculations!AJ$2,Calculations!AJ64))</f>
      </c>
      <c r="Y61" s="119">
        <f>IF(Calculations!A61&gt;Calculations!H$2,"",IF(Calculations!A61&gt;Calculations!F$2,"",Calculations!AK64))</f>
      </c>
      <c r="Z61" s="118">
        <f ca="1">IF(Calculations!A61&gt;Calculations!H$2,"",INDIRECT("Calculations!"&amp;ADDRESS(Calculations!$C61,38)))</f>
      </c>
    </row>
    <row r="62" spans="1:26" ht="12.75">
      <c r="A62" s="117">
        <f>Calculations!B62</f>
      </c>
      <c r="B62" s="70">
        <f ca="1">IF(Calculations!A62&gt;Calculations!H$2,"",IF(Calculations!A62&gt;Calculations!F$2,INDIRECT("Calculations!"&amp;ADDRESS(Calculations!$C62,18)),""))</f>
      </c>
      <c r="C62" s="70">
        <f ca="1">IF(Calculations!A62&gt;Calculations!H$2,"",INDIRECT("Calculations!"&amp;ADDRESS(Calculations!$C62,19)))</f>
      </c>
      <c r="D62" s="70">
        <f ca="1">IF(Calculations!A62&gt;Calculations!H$2,"",INDIRECT("Calculations!"&amp;ADDRESS(Calculations!$C62,24)))</f>
      </c>
      <c r="E62" s="70">
        <f ca="1">IF(ISERROR(FIND("C",INDIRECT("Calculations!"&amp;ADDRESS(Calculations!$C62,20)))),"","Y")</f>
      </c>
      <c r="F62" s="70">
        <f ca="1">IF(ISERROR(FIND("F",INDIRECT("Calculations!"&amp;ADDRESS(Calculations!$C62,20)))),"","Y")</f>
      </c>
      <c r="G62" s="70">
        <f ca="1">IF(ISERROR(FIND("M",INDIRECT("Calculations!"&amp;ADDRESS(Calculations!$C62,20)))),"","Y")</f>
      </c>
      <c r="H62" s="70">
        <f ca="1">IF(ISERROR(FIND("E",INDIRECT("Calculations!"&amp;ADDRESS(Calculations!$C62,20)))),"","Y")</f>
      </c>
      <c r="I62" s="70">
        <f ca="1">IF(ISERROR(FIND("B",INDIRECT("Calculations!"&amp;ADDRESS(Calculations!$C62,20)))),"","Y")</f>
      </c>
      <c r="J62" s="70">
        <f ca="1">IF(ISERROR(FIND("G",INDIRECT("Calculations!"&amp;ADDRESS(Calculations!$C62,20)))),"","Y")</f>
      </c>
      <c r="K62" s="70">
        <f ca="1">IF(ISERROR(FIND("T",INDIRECT("Calculations!"&amp;ADDRESS(Calculations!$C62,20)))),"","Y")</f>
      </c>
      <c r="L62" s="118">
        <f ca="1">IF(Calculations!A62&gt;Calculations!H$2,"",INDIRECT("Calculations!"&amp;ADDRESS(Calculations!$C62,22)))</f>
      </c>
      <c r="M62" s="118">
        <f>IF(Calculations!A62&gt;Calculations!H$2,"",Calculations!Y$2)</f>
      </c>
      <c r="N62" s="119">
        <f>IF(Calculations!A62&gt;Calculations!H$2,"",IF(Calculations!A62&gt;Calculations!F$2,Calculations!Z$2,Calculations!Z65))</f>
      </c>
      <c r="O62" s="118">
        <f>IF(Calculations!A62&gt;Calculations!H$2,"",IF(Calculations!A62&gt;Calculations!F$2,Calculations!AA$2,Calculations!AA65))</f>
      </c>
      <c r="P62" s="119">
        <f>IF(Calculations!A62&gt;Calculations!H$2,"",IF(Calculations!A62&gt;Calculations!F$2,Calculations!AB$2,Calculations!AB65))</f>
      </c>
      <c r="Q62" s="119">
        <f>IF(Calculations!A62&gt;Calculations!H$2,"",Calculations!AC$2)</f>
      </c>
      <c r="R62" s="119">
        <f>IF(Calculations!A62&gt;Calculations!H$2,"",Calculations!AD$2)</f>
      </c>
      <c r="S62" s="119">
        <f>IF(Calculations!A62&gt;Calculations!H$2,"",Calculations!AE$2)</f>
      </c>
      <c r="T62" s="119">
        <f>IF(Calculations!A62&gt;Calculations!H$2,"",Calculations!AF$2)</f>
      </c>
      <c r="U62" s="119">
        <f>IF(Calculations!A62&gt;Calculations!H$2,"",Calculations!AG$2)</f>
      </c>
      <c r="V62" s="119">
        <f>IF(Calculations!A62&gt;Calculations!H$2,"",Calculations!AH$2)</f>
      </c>
      <c r="W62" s="119">
        <f>IF(Calculations!A62&gt;Calculations!H$2,"",Calculations!AI$2)</f>
      </c>
      <c r="X62" s="120">
        <f>IF(Calculations!A62&gt;Calculations!H$2,"",IF(Calculations!A62&gt;Calculations!F$2,Calculations!AJ$2,Calculations!AJ65))</f>
      </c>
      <c r="Y62" s="119">
        <f>IF(Calculations!A62&gt;Calculations!H$2,"",IF(Calculations!A62&gt;Calculations!F$2,"",Calculations!AK65))</f>
      </c>
      <c r="Z62" s="118">
        <f ca="1">IF(Calculations!A62&gt;Calculations!H$2,"",INDIRECT("Calculations!"&amp;ADDRESS(Calculations!$C62,38)))</f>
      </c>
    </row>
    <row r="63" spans="1:26" ht="12.75">
      <c r="A63" s="117">
        <f>Calculations!B63</f>
      </c>
      <c r="B63" s="70">
        <f ca="1">IF(Calculations!A63&gt;Calculations!H$2,"",IF(Calculations!A63&gt;Calculations!F$2,INDIRECT("Calculations!"&amp;ADDRESS(Calculations!$C63,18)),""))</f>
      </c>
      <c r="C63" s="70">
        <f ca="1">IF(Calculations!A63&gt;Calculations!H$2,"",INDIRECT("Calculations!"&amp;ADDRESS(Calculations!$C63,19)))</f>
      </c>
      <c r="D63" s="70">
        <f ca="1">IF(Calculations!A63&gt;Calculations!H$2,"",INDIRECT("Calculations!"&amp;ADDRESS(Calculations!$C63,24)))</f>
      </c>
      <c r="E63" s="70">
        <f ca="1">IF(ISERROR(FIND("C",INDIRECT("Calculations!"&amp;ADDRESS(Calculations!$C63,20)))),"","Y")</f>
      </c>
      <c r="F63" s="70">
        <f ca="1">IF(ISERROR(FIND("F",INDIRECT("Calculations!"&amp;ADDRESS(Calculations!$C63,20)))),"","Y")</f>
      </c>
      <c r="G63" s="70">
        <f ca="1">IF(ISERROR(FIND("M",INDIRECT("Calculations!"&amp;ADDRESS(Calculations!$C63,20)))),"","Y")</f>
      </c>
      <c r="H63" s="70">
        <f ca="1">IF(ISERROR(FIND("E",INDIRECT("Calculations!"&amp;ADDRESS(Calculations!$C63,20)))),"","Y")</f>
      </c>
      <c r="I63" s="70">
        <f ca="1">IF(ISERROR(FIND("B",INDIRECT("Calculations!"&amp;ADDRESS(Calculations!$C63,20)))),"","Y")</f>
      </c>
      <c r="J63" s="70">
        <f ca="1">IF(ISERROR(FIND("G",INDIRECT("Calculations!"&amp;ADDRESS(Calculations!$C63,20)))),"","Y")</f>
      </c>
      <c r="K63" s="70">
        <f ca="1">IF(ISERROR(FIND("T",INDIRECT("Calculations!"&amp;ADDRESS(Calculations!$C63,20)))),"","Y")</f>
      </c>
      <c r="L63" s="118">
        <f ca="1">IF(Calculations!A63&gt;Calculations!H$2,"",INDIRECT("Calculations!"&amp;ADDRESS(Calculations!$C63,22)))</f>
      </c>
      <c r="M63" s="118">
        <f>IF(Calculations!A63&gt;Calculations!H$2,"",Calculations!Y$2)</f>
      </c>
      <c r="N63" s="119">
        <f>IF(Calculations!A63&gt;Calculations!H$2,"",IF(Calculations!A63&gt;Calculations!F$2,Calculations!Z$2,Calculations!Z66))</f>
      </c>
      <c r="O63" s="118">
        <f>IF(Calculations!A63&gt;Calculations!H$2,"",IF(Calculations!A63&gt;Calculations!F$2,Calculations!AA$2,Calculations!AA66))</f>
      </c>
      <c r="P63" s="119">
        <f>IF(Calculations!A63&gt;Calculations!H$2,"",IF(Calculations!A63&gt;Calculations!F$2,Calculations!AB$2,Calculations!AB66))</f>
      </c>
      <c r="Q63" s="119">
        <f>IF(Calculations!A63&gt;Calculations!H$2,"",Calculations!AC$2)</f>
      </c>
      <c r="R63" s="119">
        <f>IF(Calculations!A63&gt;Calculations!H$2,"",Calculations!AD$2)</f>
      </c>
      <c r="S63" s="119">
        <f>IF(Calculations!A63&gt;Calculations!H$2,"",Calculations!AE$2)</f>
      </c>
      <c r="T63" s="119">
        <f>IF(Calculations!A63&gt;Calculations!H$2,"",Calculations!AF$2)</f>
      </c>
      <c r="U63" s="119">
        <f>IF(Calculations!A63&gt;Calculations!H$2,"",Calculations!AG$2)</f>
      </c>
      <c r="V63" s="119">
        <f>IF(Calculations!A63&gt;Calculations!H$2,"",Calculations!AH$2)</f>
      </c>
      <c r="W63" s="119">
        <f>IF(Calculations!A63&gt;Calculations!H$2,"",Calculations!AI$2)</f>
      </c>
      <c r="X63" s="120">
        <f>IF(Calculations!A63&gt;Calculations!H$2,"",IF(Calculations!A63&gt;Calculations!F$2,Calculations!AJ$2,Calculations!AJ66))</f>
      </c>
      <c r="Y63" s="119">
        <f>IF(Calculations!A63&gt;Calculations!H$2,"",IF(Calculations!A63&gt;Calculations!F$2,"",Calculations!AK66))</f>
      </c>
      <c r="Z63" s="118">
        <f ca="1">IF(Calculations!A63&gt;Calculations!H$2,"",INDIRECT("Calculations!"&amp;ADDRESS(Calculations!$C63,38)))</f>
      </c>
    </row>
    <row r="64" spans="1:26" ht="12.75">
      <c r="A64" s="117">
        <f>Calculations!B64</f>
      </c>
      <c r="B64" s="70">
        <f ca="1">IF(Calculations!A64&gt;Calculations!H$2,"",IF(Calculations!A64&gt;Calculations!F$2,INDIRECT("Calculations!"&amp;ADDRESS(Calculations!$C64,18)),""))</f>
      </c>
      <c r="C64" s="70">
        <f ca="1">IF(Calculations!A64&gt;Calculations!H$2,"",INDIRECT("Calculations!"&amp;ADDRESS(Calculations!$C64,19)))</f>
      </c>
      <c r="D64" s="70">
        <f ca="1">IF(Calculations!A64&gt;Calculations!H$2,"",INDIRECT("Calculations!"&amp;ADDRESS(Calculations!$C64,24)))</f>
      </c>
      <c r="E64" s="70">
        <f ca="1">IF(ISERROR(FIND("C",INDIRECT("Calculations!"&amp;ADDRESS(Calculations!$C64,20)))),"","Y")</f>
      </c>
      <c r="F64" s="70">
        <f ca="1">IF(ISERROR(FIND("F",INDIRECT("Calculations!"&amp;ADDRESS(Calculations!$C64,20)))),"","Y")</f>
      </c>
      <c r="G64" s="70">
        <f ca="1">IF(ISERROR(FIND("M",INDIRECT("Calculations!"&amp;ADDRESS(Calculations!$C64,20)))),"","Y")</f>
      </c>
      <c r="H64" s="70">
        <f ca="1">IF(ISERROR(FIND("E",INDIRECT("Calculations!"&amp;ADDRESS(Calculations!$C64,20)))),"","Y")</f>
      </c>
      <c r="I64" s="70">
        <f ca="1">IF(ISERROR(FIND("B",INDIRECT("Calculations!"&amp;ADDRESS(Calculations!$C64,20)))),"","Y")</f>
      </c>
      <c r="J64" s="70">
        <f ca="1">IF(ISERROR(FIND("G",INDIRECT("Calculations!"&amp;ADDRESS(Calculations!$C64,20)))),"","Y")</f>
      </c>
      <c r="K64" s="70">
        <f ca="1">IF(ISERROR(FIND("T",INDIRECT("Calculations!"&amp;ADDRESS(Calculations!$C64,20)))),"","Y")</f>
      </c>
      <c r="L64" s="118">
        <f ca="1">IF(Calculations!A64&gt;Calculations!H$2,"",INDIRECT("Calculations!"&amp;ADDRESS(Calculations!$C64,22)))</f>
      </c>
      <c r="M64" s="118">
        <f>IF(Calculations!A64&gt;Calculations!H$2,"",Calculations!Y$2)</f>
      </c>
      <c r="N64" s="119">
        <f>IF(Calculations!A64&gt;Calculations!H$2,"",IF(Calculations!A64&gt;Calculations!F$2,Calculations!Z$2,Calculations!Z67))</f>
      </c>
      <c r="O64" s="118">
        <f>IF(Calculations!A64&gt;Calculations!H$2,"",IF(Calculations!A64&gt;Calculations!F$2,Calculations!AA$2,Calculations!AA67))</f>
      </c>
      <c r="P64" s="119">
        <f>IF(Calculations!A64&gt;Calculations!H$2,"",IF(Calculations!A64&gt;Calculations!F$2,Calculations!AB$2,Calculations!AB67))</f>
      </c>
      <c r="Q64" s="119">
        <f>IF(Calculations!A64&gt;Calculations!H$2,"",Calculations!AC$2)</f>
      </c>
      <c r="R64" s="119">
        <f>IF(Calculations!A64&gt;Calculations!H$2,"",Calculations!AD$2)</f>
      </c>
      <c r="S64" s="119">
        <f>IF(Calculations!A64&gt;Calculations!H$2,"",Calculations!AE$2)</f>
      </c>
      <c r="T64" s="119">
        <f>IF(Calculations!A64&gt;Calculations!H$2,"",Calculations!AF$2)</f>
      </c>
      <c r="U64" s="119">
        <f>IF(Calculations!A64&gt;Calculations!H$2,"",Calculations!AG$2)</f>
      </c>
      <c r="V64" s="119">
        <f>IF(Calculations!A64&gt;Calculations!H$2,"",Calculations!AH$2)</f>
      </c>
      <c r="W64" s="119">
        <f>IF(Calculations!A64&gt;Calculations!H$2,"",Calculations!AI$2)</f>
      </c>
      <c r="X64" s="120">
        <f>IF(Calculations!A64&gt;Calculations!H$2,"",IF(Calculations!A64&gt;Calculations!F$2,Calculations!AJ$2,Calculations!AJ67))</f>
      </c>
      <c r="Y64" s="119">
        <f>IF(Calculations!A64&gt;Calculations!H$2,"",IF(Calculations!A64&gt;Calculations!F$2,"",Calculations!AK67))</f>
      </c>
      <c r="Z64" s="118">
        <f ca="1">IF(Calculations!A64&gt;Calculations!H$2,"",INDIRECT("Calculations!"&amp;ADDRESS(Calculations!$C64,38)))</f>
      </c>
    </row>
    <row r="65" spans="1:26" ht="12.75">
      <c r="A65" s="117">
        <f>Calculations!B65</f>
      </c>
      <c r="B65" s="70">
        <f ca="1">IF(Calculations!A65&gt;Calculations!H$2,"",IF(Calculations!A65&gt;Calculations!F$2,INDIRECT("Calculations!"&amp;ADDRESS(Calculations!$C65,18)),""))</f>
      </c>
      <c r="C65" s="70">
        <f ca="1">IF(Calculations!A65&gt;Calculations!H$2,"",INDIRECT("Calculations!"&amp;ADDRESS(Calculations!$C65,19)))</f>
      </c>
      <c r="D65" s="70">
        <f ca="1">IF(Calculations!A65&gt;Calculations!H$2,"",INDIRECT("Calculations!"&amp;ADDRESS(Calculations!$C65,24)))</f>
      </c>
      <c r="E65" s="70">
        <f ca="1">IF(ISERROR(FIND("C",INDIRECT("Calculations!"&amp;ADDRESS(Calculations!$C65,20)))),"","Y")</f>
      </c>
      <c r="F65" s="70">
        <f ca="1">IF(ISERROR(FIND("F",INDIRECT("Calculations!"&amp;ADDRESS(Calculations!$C65,20)))),"","Y")</f>
      </c>
      <c r="G65" s="70">
        <f ca="1">IF(ISERROR(FIND("M",INDIRECT("Calculations!"&amp;ADDRESS(Calculations!$C65,20)))),"","Y")</f>
      </c>
      <c r="H65" s="70">
        <f ca="1">IF(ISERROR(FIND("E",INDIRECT("Calculations!"&amp;ADDRESS(Calculations!$C65,20)))),"","Y")</f>
      </c>
      <c r="I65" s="70">
        <f ca="1">IF(ISERROR(FIND("B",INDIRECT("Calculations!"&amp;ADDRESS(Calculations!$C65,20)))),"","Y")</f>
      </c>
      <c r="J65" s="70">
        <f ca="1">IF(ISERROR(FIND("G",INDIRECT("Calculations!"&amp;ADDRESS(Calculations!$C65,20)))),"","Y")</f>
      </c>
      <c r="K65" s="70">
        <f ca="1">IF(ISERROR(FIND("T",INDIRECT("Calculations!"&amp;ADDRESS(Calculations!$C65,20)))),"","Y")</f>
      </c>
      <c r="L65" s="118">
        <f ca="1">IF(Calculations!A65&gt;Calculations!H$2,"",INDIRECT("Calculations!"&amp;ADDRESS(Calculations!$C65,22)))</f>
      </c>
      <c r="M65" s="118">
        <f>IF(Calculations!A65&gt;Calculations!H$2,"",Calculations!Y$2)</f>
      </c>
      <c r="N65" s="119">
        <f>IF(Calculations!A65&gt;Calculations!H$2,"",IF(Calculations!A65&gt;Calculations!F$2,Calculations!Z$2,Calculations!Z68))</f>
      </c>
      <c r="O65" s="118">
        <f>IF(Calculations!A65&gt;Calculations!H$2,"",IF(Calculations!A65&gt;Calculations!F$2,Calculations!AA$2,Calculations!AA68))</f>
      </c>
      <c r="P65" s="119">
        <f>IF(Calculations!A65&gt;Calculations!H$2,"",IF(Calculations!A65&gt;Calculations!F$2,Calculations!AB$2,Calculations!AB68))</f>
      </c>
      <c r="Q65" s="119">
        <f>IF(Calculations!A65&gt;Calculations!H$2,"",Calculations!AC$2)</f>
      </c>
      <c r="R65" s="119">
        <f>IF(Calculations!A65&gt;Calculations!H$2,"",Calculations!AD$2)</f>
      </c>
      <c r="S65" s="119">
        <f>IF(Calculations!A65&gt;Calculations!H$2,"",Calculations!AE$2)</f>
      </c>
      <c r="T65" s="119">
        <f>IF(Calculations!A65&gt;Calculations!H$2,"",Calculations!AF$2)</f>
      </c>
      <c r="U65" s="119">
        <f>IF(Calculations!A65&gt;Calculations!H$2,"",Calculations!AG$2)</f>
      </c>
      <c r="V65" s="119">
        <f>IF(Calculations!A65&gt;Calculations!H$2,"",Calculations!AH$2)</f>
      </c>
      <c r="W65" s="119">
        <f>IF(Calculations!A65&gt;Calculations!H$2,"",Calculations!AI$2)</f>
      </c>
      <c r="X65" s="120">
        <f>IF(Calculations!A65&gt;Calculations!H$2,"",IF(Calculations!A65&gt;Calculations!F$2,Calculations!AJ$2,Calculations!AJ68))</f>
      </c>
      <c r="Y65" s="119">
        <f>IF(Calculations!A65&gt;Calculations!H$2,"",IF(Calculations!A65&gt;Calculations!F$2,"",Calculations!AK68))</f>
      </c>
      <c r="Z65" s="118">
        <f ca="1">IF(Calculations!A65&gt;Calculations!H$2,"",INDIRECT("Calculations!"&amp;ADDRESS(Calculations!$C65,38)))</f>
      </c>
    </row>
    <row r="66" spans="1:26" ht="12.75">
      <c r="A66" s="117">
        <f>Calculations!B66</f>
      </c>
      <c r="B66" s="70">
        <f ca="1">IF(Calculations!A66&gt;Calculations!H$2,"",IF(Calculations!A66&gt;Calculations!F$2,INDIRECT("Calculations!"&amp;ADDRESS(Calculations!$C66,18)),""))</f>
      </c>
      <c r="C66" s="70">
        <f ca="1">IF(Calculations!A66&gt;Calculations!H$2,"",INDIRECT("Calculations!"&amp;ADDRESS(Calculations!$C66,19)))</f>
      </c>
      <c r="D66" s="70">
        <f ca="1">IF(Calculations!A66&gt;Calculations!H$2,"",INDIRECT("Calculations!"&amp;ADDRESS(Calculations!$C66,24)))</f>
      </c>
      <c r="E66" s="70">
        <f ca="1">IF(ISERROR(FIND("C",INDIRECT("Calculations!"&amp;ADDRESS(Calculations!$C66,20)))),"","Y")</f>
      </c>
      <c r="F66" s="70">
        <f ca="1">IF(ISERROR(FIND("F",INDIRECT("Calculations!"&amp;ADDRESS(Calculations!$C66,20)))),"","Y")</f>
      </c>
      <c r="G66" s="70">
        <f ca="1">IF(ISERROR(FIND("M",INDIRECT("Calculations!"&amp;ADDRESS(Calculations!$C66,20)))),"","Y")</f>
      </c>
      <c r="H66" s="70">
        <f ca="1">IF(ISERROR(FIND("E",INDIRECT("Calculations!"&amp;ADDRESS(Calculations!$C66,20)))),"","Y")</f>
      </c>
      <c r="I66" s="70">
        <f ca="1">IF(ISERROR(FIND("B",INDIRECT("Calculations!"&amp;ADDRESS(Calculations!$C66,20)))),"","Y")</f>
      </c>
      <c r="J66" s="70">
        <f ca="1">IF(ISERROR(FIND("G",INDIRECT("Calculations!"&amp;ADDRESS(Calculations!$C66,20)))),"","Y")</f>
      </c>
      <c r="K66" s="70">
        <f ca="1">IF(ISERROR(FIND("T",INDIRECT("Calculations!"&amp;ADDRESS(Calculations!$C66,20)))),"","Y")</f>
      </c>
      <c r="L66" s="118">
        <f ca="1">IF(Calculations!A66&gt;Calculations!H$2,"",INDIRECT("Calculations!"&amp;ADDRESS(Calculations!$C66,22)))</f>
      </c>
      <c r="M66" s="118">
        <f>IF(Calculations!A66&gt;Calculations!H$2,"",Calculations!Y$2)</f>
      </c>
      <c r="N66" s="119">
        <f>IF(Calculations!A66&gt;Calculations!H$2,"",IF(Calculations!A66&gt;Calculations!F$2,Calculations!Z$2,Calculations!Z69))</f>
      </c>
      <c r="O66" s="118">
        <f>IF(Calculations!A66&gt;Calculations!H$2,"",IF(Calculations!A66&gt;Calculations!F$2,Calculations!AA$2,Calculations!AA69))</f>
      </c>
      <c r="P66" s="119">
        <f>IF(Calculations!A66&gt;Calculations!H$2,"",IF(Calculations!A66&gt;Calculations!F$2,Calculations!AB$2,Calculations!AB69))</f>
      </c>
      <c r="Q66" s="119">
        <f>IF(Calculations!A66&gt;Calculations!H$2,"",Calculations!AC$2)</f>
      </c>
      <c r="R66" s="119">
        <f>IF(Calculations!A66&gt;Calculations!H$2,"",Calculations!AD$2)</f>
      </c>
      <c r="S66" s="119">
        <f>IF(Calculations!A66&gt;Calculations!H$2,"",Calculations!AE$2)</f>
      </c>
      <c r="T66" s="119">
        <f>IF(Calculations!A66&gt;Calculations!H$2,"",Calculations!AF$2)</f>
      </c>
      <c r="U66" s="119">
        <f>IF(Calculations!A66&gt;Calculations!H$2,"",Calculations!AG$2)</f>
      </c>
      <c r="V66" s="119">
        <f>IF(Calculations!A66&gt;Calculations!H$2,"",Calculations!AH$2)</f>
      </c>
      <c r="W66" s="119">
        <f>IF(Calculations!A66&gt;Calculations!H$2,"",Calculations!AI$2)</f>
      </c>
      <c r="X66" s="120">
        <f>IF(Calculations!A66&gt;Calculations!H$2,"",IF(Calculations!A66&gt;Calculations!F$2,Calculations!AJ$2,Calculations!AJ69))</f>
      </c>
      <c r="Y66" s="119">
        <f>IF(Calculations!A66&gt;Calculations!H$2,"",IF(Calculations!A66&gt;Calculations!F$2,"",Calculations!AK69))</f>
      </c>
      <c r="Z66" s="118">
        <f ca="1">IF(Calculations!A66&gt;Calculations!H$2,"",INDIRECT("Calculations!"&amp;ADDRESS(Calculations!$C66,38)))</f>
      </c>
    </row>
    <row r="67" spans="1:26" ht="12.75">
      <c r="A67" s="117">
        <f>Calculations!B67</f>
      </c>
      <c r="B67" s="70">
        <f ca="1">IF(Calculations!A67&gt;Calculations!H$2,"",IF(Calculations!A67&gt;Calculations!F$2,INDIRECT("Calculations!"&amp;ADDRESS(Calculations!$C67,18)),""))</f>
      </c>
      <c r="C67" s="70">
        <f ca="1">IF(Calculations!A67&gt;Calculations!H$2,"",INDIRECT("Calculations!"&amp;ADDRESS(Calculations!$C67,19)))</f>
      </c>
      <c r="D67" s="70">
        <f ca="1">IF(Calculations!A67&gt;Calculations!H$2,"",INDIRECT("Calculations!"&amp;ADDRESS(Calculations!$C67,24)))</f>
      </c>
      <c r="E67" s="70">
        <f ca="1">IF(ISERROR(FIND("C",INDIRECT("Calculations!"&amp;ADDRESS(Calculations!$C67,20)))),"","Y")</f>
      </c>
      <c r="F67" s="70">
        <f ca="1">IF(ISERROR(FIND("F",INDIRECT("Calculations!"&amp;ADDRESS(Calculations!$C67,20)))),"","Y")</f>
      </c>
      <c r="G67" s="70">
        <f ca="1">IF(ISERROR(FIND("M",INDIRECT("Calculations!"&amp;ADDRESS(Calculations!$C67,20)))),"","Y")</f>
      </c>
      <c r="H67" s="70">
        <f ca="1">IF(ISERROR(FIND("E",INDIRECT("Calculations!"&amp;ADDRESS(Calculations!$C67,20)))),"","Y")</f>
      </c>
      <c r="I67" s="70">
        <f ca="1">IF(ISERROR(FIND("B",INDIRECT("Calculations!"&amp;ADDRESS(Calculations!$C67,20)))),"","Y")</f>
      </c>
      <c r="J67" s="70">
        <f ca="1">IF(ISERROR(FIND("G",INDIRECT("Calculations!"&amp;ADDRESS(Calculations!$C67,20)))),"","Y")</f>
      </c>
      <c r="K67" s="70">
        <f ca="1">IF(ISERROR(FIND("T",INDIRECT("Calculations!"&amp;ADDRESS(Calculations!$C67,20)))),"","Y")</f>
      </c>
      <c r="L67" s="118">
        <f ca="1">IF(Calculations!A67&gt;Calculations!H$2,"",INDIRECT("Calculations!"&amp;ADDRESS(Calculations!$C67,22)))</f>
      </c>
      <c r="M67" s="118">
        <f>IF(Calculations!A67&gt;Calculations!H$2,"",Calculations!Y$2)</f>
      </c>
      <c r="N67" s="119">
        <f>IF(Calculations!A67&gt;Calculations!H$2,"",IF(Calculations!A67&gt;Calculations!F$2,Calculations!Z$2,Calculations!Z70))</f>
      </c>
      <c r="O67" s="118">
        <f>IF(Calculations!A67&gt;Calculations!H$2,"",IF(Calculations!A67&gt;Calculations!F$2,Calculations!AA$2,Calculations!AA70))</f>
      </c>
      <c r="P67" s="119">
        <f>IF(Calculations!A67&gt;Calculations!H$2,"",IF(Calculations!A67&gt;Calculations!F$2,Calculations!AB$2,Calculations!AB70))</f>
      </c>
      <c r="Q67" s="119">
        <f>IF(Calculations!A67&gt;Calculations!H$2,"",Calculations!AC$2)</f>
      </c>
      <c r="R67" s="119">
        <f>IF(Calculations!A67&gt;Calculations!H$2,"",Calculations!AD$2)</f>
      </c>
      <c r="S67" s="119">
        <f>IF(Calculations!A67&gt;Calculations!H$2,"",Calculations!AE$2)</f>
      </c>
      <c r="T67" s="119">
        <f>IF(Calculations!A67&gt;Calculations!H$2,"",Calculations!AF$2)</f>
      </c>
      <c r="U67" s="119">
        <f>IF(Calculations!A67&gt;Calculations!H$2,"",Calculations!AG$2)</f>
      </c>
      <c r="V67" s="119">
        <f>IF(Calculations!A67&gt;Calculations!H$2,"",Calculations!AH$2)</f>
      </c>
      <c r="W67" s="119">
        <f>IF(Calculations!A67&gt;Calculations!H$2,"",Calculations!AI$2)</f>
      </c>
      <c r="X67" s="120">
        <f>IF(Calculations!A67&gt;Calculations!H$2,"",IF(Calculations!A67&gt;Calculations!F$2,Calculations!AJ$2,Calculations!AJ70))</f>
      </c>
      <c r="Y67" s="119">
        <f>IF(Calculations!A67&gt;Calculations!H$2,"",IF(Calculations!A67&gt;Calculations!F$2,"",Calculations!AK70))</f>
      </c>
      <c r="Z67" s="118">
        <f ca="1">IF(Calculations!A67&gt;Calculations!H$2,"",INDIRECT("Calculations!"&amp;ADDRESS(Calculations!$C67,38)))</f>
      </c>
    </row>
    <row r="68" spans="1:26" ht="12.75">
      <c r="A68" s="117">
        <f>Calculations!B68</f>
      </c>
      <c r="B68" s="70">
        <f ca="1">IF(Calculations!A68&gt;Calculations!H$2,"",IF(Calculations!A68&gt;Calculations!F$2,INDIRECT("Calculations!"&amp;ADDRESS(Calculations!$C68,18)),""))</f>
      </c>
      <c r="C68" s="70">
        <f ca="1">IF(Calculations!A68&gt;Calculations!H$2,"",INDIRECT("Calculations!"&amp;ADDRESS(Calculations!$C68,19)))</f>
      </c>
      <c r="D68" s="70">
        <f ca="1">IF(Calculations!A68&gt;Calculations!H$2,"",INDIRECT("Calculations!"&amp;ADDRESS(Calculations!$C68,24)))</f>
      </c>
      <c r="E68" s="70">
        <f ca="1">IF(ISERROR(FIND("C",INDIRECT("Calculations!"&amp;ADDRESS(Calculations!$C68,20)))),"","Y")</f>
      </c>
      <c r="F68" s="70">
        <f ca="1">IF(ISERROR(FIND("F",INDIRECT("Calculations!"&amp;ADDRESS(Calculations!$C68,20)))),"","Y")</f>
      </c>
      <c r="G68" s="70">
        <f ca="1">IF(ISERROR(FIND("M",INDIRECT("Calculations!"&amp;ADDRESS(Calculations!$C68,20)))),"","Y")</f>
      </c>
      <c r="H68" s="70">
        <f ca="1">IF(ISERROR(FIND("E",INDIRECT("Calculations!"&amp;ADDRESS(Calculations!$C68,20)))),"","Y")</f>
      </c>
      <c r="I68" s="70">
        <f ca="1">IF(ISERROR(FIND("B",INDIRECT("Calculations!"&amp;ADDRESS(Calculations!$C68,20)))),"","Y")</f>
      </c>
      <c r="J68" s="70">
        <f ca="1">IF(ISERROR(FIND("G",INDIRECT("Calculations!"&amp;ADDRESS(Calculations!$C68,20)))),"","Y")</f>
      </c>
      <c r="K68" s="70">
        <f ca="1">IF(ISERROR(FIND("T",INDIRECT("Calculations!"&amp;ADDRESS(Calculations!$C68,20)))),"","Y")</f>
      </c>
      <c r="L68" s="118">
        <f ca="1">IF(Calculations!A68&gt;Calculations!H$2,"",INDIRECT("Calculations!"&amp;ADDRESS(Calculations!$C68,22)))</f>
      </c>
      <c r="M68" s="118">
        <f>IF(Calculations!A68&gt;Calculations!H$2,"",Calculations!Y$2)</f>
      </c>
      <c r="N68" s="119">
        <f>IF(Calculations!A68&gt;Calculations!H$2,"",IF(Calculations!A68&gt;Calculations!F$2,Calculations!Z$2,Calculations!Z71))</f>
      </c>
      <c r="O68" s="118">
        <f>IF(Calculations!A68&gt;Calculations!H$2,"",IF(Calculations!A68&gt;Calculations!F$2,Calculations!AA$2,Calculations!AA71))</f>
      </c>
      <c r="P68" s="119">
        <f>IF(Calculations!A68&gt;Calculations!H$2,"",IF(Calculations!A68&gt;Calculations!F$2,Calculations!AB$2,Calculations!AB71))</f>
      </c>
      <c r="Q68" s="119">
        <f>IF(Calculations!A68&gt;Calculations!H$2,"",Calculations!AC$2)</f>
      </c>
      <c r="R68" s="119">
        <f>IF(Calculations!A68&gt;Calculations!H$2,"",Calculations!AD$2)</f>
      </c>
      <c r="S68" s="119">
        <f>IF(Calculations!A68&gt;Calculations!H$2,"",Calculations!AE$2)</f>
      </c>
      <c r="T68" s="119">
        <f>IF(Calculations!A68&gt;Calculations!H$2,"",Calculations!AF$2)</f>
      </c>
      <c r="U68" s="119">
        <f>IF(Calculations!A68&gt;Calculations!H$2,"",Calculations!AG$2)</f>
      </c>
      <c r="V68" s="119">
        <f>IF(Calculations!A68&gt;Calculations!H$2,"",Calculations!AH$2)</f>
      </c>
      <c r="W68" s="119">
        <f>IF(Calculations!A68&gt;Calculations!H$2,"",Calculations!AI$2)</f>
      </c>
      <c r="X68" s="120">
        <f>IF(Calculations!A68&gt;Calculations!H$2,"",IF(Calculations!A68&gt;Calculations!F$2,Calculations!AJ$2,Calculations!AJ71))</f>
      </c>
      <c r="Y68" s="119">
        <f>IF(Calculations!A68&gt;Calculations!H$2,"",IF(Calculations!A68&gt;Calculations!F$2,"",Calculations!AK71))</f>
      </c>
      <c r="Z68" s="118">
        <f ca="1">IF(Calculations!A68&gt;Calculations!H$2,"",INDIRECT("Calculations!"&amp;ADDRESS(Calculations!$C68,38)))</f>
      </c>
    </row>
    <row r="69" spans="1:26" ht="12.75">
      <c r="A69" s="117">
        <f>Calculations!B69</f>
      </c>
      <c r="B69" s="70">
        <f ca="1">IF(Calculations!A69&gt;Calculations!H$2,"",IF(Calculations!A69&gt;Calculations!F$2,INDIRECT("Calculations!"&amp;ADDRESS(Calculations!$C69,18)),""))</f>
      </c>
      <c r="C69" s="70">
        <f ca="1">IF(Calculations!A69&gt;Calculations!H$2,"",INDIRECT("Calculations!"&amp;ADDRESS(Calculations!$C69,19)))</f>
      </c>
      <c r="D69" s="70">
        <f ca="1">IF(Calculations!A69&gt;Calculations!H$2,"",INDIRECT("Calculations!"&amp;ADDRESS(Calculations!$C69,24)))</f>
      </c>
      <c r="E69" s="70">
        <f ca="1">IF(ISERROR(FIND("C",INDIRECT("Calculations!"&amp;ADDRESS(Calculations!$C69,20)))),"","Y")</f>
      </c>
      <c r="F69" s="70">
        <f ca="1">IF(ISERROR(FIND("F",INDIRECT("Calculations!"&amp;ADDRESS(Calculations!$C69,20)))),"","Y")</f>
      </c>
      <c r="G69" s="70">
        <f ca="1">IF(ISERROR(FIND("M",INDIRECT("Calculations!"&amp;ADDRESS(Calculations!$C69,20)))),"","Y")</f>
      </c>
      <c r="H69" s="70">
        <f ca="1">IF(ISERROR(FIND("E",INDIRECT("Calculations!"&amp;ADDRESS(Calculations!$C69,20)))),"","Y")</f>
      </c>
      <c r="I69" s="70">
        <f ca="1">IF(ISERROR(FIND("B",INDIRECT("Calculations!"&amp;ADDRESS(Calculations!$C69,20)))),"","Y")</f>
      </c>
      <c r="J69" s="70">
        <f ca="1">IF(ISERROR(FIND("G",INDIRECT("Calculations!"&amp;ADDRESS(Calculations!$C69,20)))),"","Y")</f>
      </c>
      <c r="K69" s="70">
        <f ca="1">IF(ISERROR(FIND("T",INDIRECT("Calculations!"&amp;ADDRESS(Calculations!$C69,20)))),"","Y")</f>
      </c>
      <c r="L69" s="118">
        <f ca="1">IF(Calculations!A69&gt;Calculations!H$2,"",INDIRECT("Calculations!"&amp;ADDRESS(Calculations!$C69,22)))</f>
      </c>
      <c r="M69" s="118">
        <f>IF(Calculations!A69&gt;Calculations!H$2,"",Calculations!Y$2)</f>
      </c>
      <c r="N69" s="119">
        <f>IF(Calculations!A69&gt;Calculations!H$2,"",IF(Calculations!A69&gt;Calculations!F$2,Calculations!Z$2,Calculations!Z72))</f>
      </c>
      <c r="O69" s="118">
        <f>IF(Calculations!A69&gt;Calculations!H$2,"",IF(Calculations!A69&gt;Calculations!F$2,Calculations!AA$2,Calculations!AA72))</f>
      </c>
      <c r="P69" s="119">
        <f>IF(Calculations!A69&gt;Calculations!H$2,"",IF(Calculations!A69&gt;Calculations!F$2,Calculations!AB$2,Calculations!AB72))</f>
      </c>
      <c r="Q69" s="119">
        <f>IF(Calculations!A69&gt;Calculations!H$2,"",Calculations!AC$2)</f>
      </c>
      <c r="R69" s="119">
        <f>IF(Calculations!A69&gt;Calculations!H$2,"",Calculations!AD$2)</f>
      </c>
      <c r="S69" s="119">
        <f>IF(Calculations!A69&gt;Calculations!H$2,"",Calculations!AE$2)</f>
      </c>
      <c r="T69" s="119">
        <f>IF(Calculations!A69&gt;Calculations!H$2,"",Calculations!AF$2)</f>
      </c>
      <c r="U69" s="119">
        <f>IF(Calculations!A69&gt;Calculations!H$2,"",Calculations!AG$2)</f>
      </c>
      <c r="V69" s="119">
        <f>IF(Calculations!A69&gt;Calculations!H$2,"",Calculations!AH$2)</f>
      </c>
      <c r="W69" s="119">
        <f>IF(Calculations!A69&gt;Calculations!H$2,"",Calculations!AI$2)</f>
      </c>
      <c r="X69" s="120">
        <f>IF(Calculations!A69&gt;Calculations!H$2,"",IF(Calculations!A69&gt;Calculations!F$2,Calculations!AJ$2,Calculations!AJ72))</f>
      </c>
      <c r="Y69" s="119">
        <f>IF(Calculations!A69&gt;Calculations!H$2,"",IF(Calculations!A69&gt;Calculations!F$2,"",Calculations!AK72))</f>
      </c>
      <c r="Z69" s="118">
        <f ca="1">IF(Calculations!A69&gt;Calculations!H$2,"",INDIRECT("Calculations!"&amp;ADDRESS(Calculations!$C69,38)))</f>
      </c>
    </row>
    <row r="70" spans="1:26" ht="12.75">
      <c r="A70" s="117">
        <f>Calculations!B70</f>
      </c>
      <c r="B70" s="70">
        <f ca="1">IF(Calculations!A70&gt;Calculations!H$2,"",IF(Calculations!A70&gt;Calculations!F$2,INDIRECT("Calculations!"&amp;ADDRESS(Calculations!$C70,18)),""))</f>
      </c>
      <c r="C70" s="70">
        <f ca="1">IF(Calculations!A70&gt;Calculations!H$2,"",INDIRECT("Calculations!"&amp;ADDRESS(Calculations!$C70,19)))</f>
      </c>
      <c r="D70" s="70">
        <f ca="1">IF(Calculations!A70&gt;Calculations!H$2,"",INDIRECT("Calculations!"&amp;ADDRESS(Calculations!$C70,24)))</f>
      </c>
      <c r="E70" s="70">
        <f ca="1">IF(ISERROR(FIND("C",INDIRECT("Calculations!"&amp;ADDRESS(Calculations!$C70,20)))),"","Y")</f>
      </c>
      <c r="F70" s="70">
        <f ca="1">IF(ISERROR(FIND("F",INDIRECT("Calculations!"&amp;ADDRESS(Calculations!$C70,20)))),"","Y")</f>
      </c>
      <c r="G70" s="70">
        <f ca="1">IF(ISERROR(FIND("M",INDIRECT("Calculations!"&amp;ADDRESS(Calculations!$C70,20)))),"","Y")</f>
      </c>
      <c r="H70" s="70">
        <f ca="1">IF(ISERROR(FIND("E",INDIRECT("Calculations!"&amp;ADDRESS(Calculations!$C70,20)))),"","Y")</f>
      </c>
      <c r="I70" s="70">
        <f ca="1">IF(ISERROR(FIND("B",INDIRECT("Calculations!"&amp;ADDRESS(Calculations!$C70,20)))),"","Y")</f>
      </c>
      <c r="J70" s="70">
        <f ca="1">IF(ISERROR(FIND("G",INDIRECT("Calculations!"&amp;ADDRESS(Calculations!$C70,20)))),"","Y")</f>
      </c>
      <c r="K70" s="70">
        <f ca="1">IF(ISERROR(FIND("T",INDIRECT("Calculations!"&amp;ADDRESS(Calculations!$C70,20)))),"","Y")</f>
      </c>
      <c r="L70" s="118">
        <f ca="1">IF(Calculations!A70&gt;Calculations!H$2,"",INDIRECT("Calculations!"&amp;ADDRESS(Calculations!$C70,22)))</f>
      </c>
      <c r="M70" s="118">
        <f>IF(Calculations!A70&gt;Calculations!H$2,"",Calculations!Y$2)</f>
      </c>
      <c r="N70" s="119">
        <f>IF(Calculations!A70&gt;Calculations!H$2,"",IF(Calculations!A70&gt;Calculations!F$2,Calculations!Z$2,Calculations!Z73))</f>
      </c>
      <c r="O70" s="118">
        <f>IF(Calculations!A70&gt;Calculations!H$2,"",IF(Calculations!A70&gt;Calculations!F$2,Calculations!AA$2,Calculations!AA73))</f>
      </c>
      <c r="P70" s="119">
        <f>IF(Calculations!A70&gt;Calculations!H$2,"",IF(Calculations!A70&gt;Calculations!F$2,Calculations!AB$2,Calculations!AB73))</f>
      </c>
      <c r="Q70" s="119">
        <f>IF(Calculations!A70&gt;Calculations!H$2,"",Calculations!AC$2)</f>
      </c>
      <c r="R70" s="119">
        <f>IF(Calculations!A70&gt;Calculations!H$2,"",Calculations!AD$2)</f>
      </c>
      <c r="S70" s="119">
        <f>IF(Calculations!A70&gt;Calculations!H$2,"",Calculations!AE$2)</f>
      </c>
      <c r="T70" s="119">
        <f>IF(Calculations!A70&gt;Calculations!H$2,"",Calculations!AF$2)</f>
      </c>
      <c r="U70" s="119">
        <f>IF(Calculations!A70&gt;Calculations!H$2,"",Calculations!AG$2)</f>
      </c>
      <c r="V70" s="119">
        <f>IF(Calculations!A70&gt;Calculations!H$2,"",Calculations!AH$2)</f>
      </c>
      <c r="W70" s="119">
        <f>IF(Calculations!A70&gt;Calculations!H$2,"",Calculations!AI$2)</f>
      </c>
      <c r="X70" s="120">
        <f>IF(Calculations!A70&gt;Calculations!H$2,"",IF(Calculations!A70&gt;Calculations!F$2,Calculations!AJ$2,Calculations!AJ73))</f>
      </c>
      <c r="Y70" s="119">
        <f>IF(Calculations!A70&gt;Calculations!H$2,"",IF(Calculations!A70&gt;Calculations!F$2,"",Calculations!AK73))</f>
      </c>
      <c r="Z70" s="118">
        <f ca="1">IF(Calculations!A70&gt;Calculations!H$2,"",INDIRECT("Calculations!"&amp;ADDRESS(Calculations!$C70,38)))</f>
      </c>
    </row>
    <row r="71" spans="1:26" ht="12.75">
      <c r="A71" s="117">
        <f>Calculations!B71</f>
      </c>
      <c r="B71" s="70">
        <f ca="1">IF(Calculations!A71&gt;Calculations!H$2,"",IF(Calculations!A71&gt;Calculations!F$2,INDIRECT("Calculations!"&amp;ADDRESS(Calculations!$C71,18)),""))</f>
      </c>
      <c r="C71" s="70">
        <f ca="1">IF(Calculations!A71&gt;Calculations!H$2,"",INDIRECT("Calculations!"&amp;ADDRESS(Calculations!$C71,19)))</f>
      </c>
      <c r="D71" s="70">
        <f ca="1">IF(Calculations!A71&gt;Calculations!H$2,"",INDIRECT("Calculations!"&amp;ADDRESS(Calculations!$C71,24)))</f>
      </c>
      <c r="E71" s="70">
        <f ca="1">IF(ISERROR(FIND("C",INDIRECT("Calculations!"&amp;ADDRESS(Calculations!$C71,20)))),"","Y")</f>
      </c>
      <c r="F71" s="70">
        <f ca="1">IF(ISERROR(FIND("F",INDIRECT("Calculations!"&amp;ADDRESS(Calculations!$C71,20)))),"","Y")</f>
      </c>
      <c r="G71" s="70">
        <f ca="1">IF(ISERROR(FIND("M",INDIRECT("Calculations!"&amp;ADDRESS(Calculations!$C71,20)))),"","Y")</f>
      </c>
      <c r="H71" s="70">
        <f ca="1">IF(ISERROR(FIND("E",INDIRECT("Calculations!"&amp;ADDRESS(Calculations!$C71,20)))),"","Y")</f>
      </c>
      <c r="I71" s="70">
        <f ca="1">IF(ISERROR(FIND("B",INDIRECT("Calculations!"&amp;ADDRESS(Calculations!$C71,20)))),"","Y")</f>
      </c>
      <c r="J71" s="70">
        <f ca="1">IF(ISERROR(FIND("G",INDIRECT("Calculations!"&amp;ADDRESS(Calculations!$C71,20)))),"","Y")</f>
      </c>
      <c r="K71" s="70">
        <f ca="1">IF(ISERROR(FIND("T",INDIRECT("Calculations!"&amp;ADDRESS(Calculations!$C71,20)))),"","Y")</f>
      </c>
      <c r="L71" s="118">
        <f ca="1">IF(Calculations!A71&gt;Calculations!H$2,"",INDIRECT("Calculations!"&amp;ADDRESS(Calculations!$C71,22)))</f>
      </c>
      <c r="M71" s="118">
        <f>IF(Calculations!A71&gt;Calculations!H$2,"",Calculations!Y$2)</f>
      </c>
      <c r="N71" s="119">
        <f>IF(Calculations!A71&gt;Calculations!H$2,"",IF(Calculations!A71&gt;Calculations!F$2,Calculations!Z$2,Calculations!Z74))</f>
      </c>
      <c r="O71" s="118">
        <f>IF(Calculations!A71&gt;Calculations!H$2,"",IF(Calculations!A71&gt;Calculations!F$2,Calculations!AA$2,Calculations!AA74))</f>
      </c>
      <c r="P71" s="119">
        <f>IF(Calculations!A71&gt;Calculations!H$2,"",IF(Calculations!A71&gt;Calculations!F$2,Calculations!AB$2,Calculations!AB74))</f>
      </c>
      <c r="Q71" s="119">
        <f>IF(Calculations!A71&gt;Calculations!H$2,"",Calculations!AC$2)</f>
      </c>
      <c r="R71" s="119">
        <f>IF(Calculations!A71&gt;Calculations!H$2,"",Calculations!AD$2)</f>
      </c>
      <c r="S71" s="119">
        <f>IF(Calculations!A71&gt;Calculations!H$2,"",Calculations!AE$2)</f>
      </c>
      <c r="T71" s="119">
        <f>IF(Calculations!A71&gt;Calculations!H$2,"",Calculations!AF$2)</f>
      </c>
      <c r="U71" s="119">
        <f>IF(Calculations!A71&gt;Calculations!H$2,"",Calculations!AG$2)</f>
      </c>
      <c r="V71" s="119">
        <f>IF(Calculations!A71&gt;Calculations!H$2,"",Calculations!AH$2)</f>
      </c>
      <c r="W71" s="119">
        <f>IF(Calculations!A71&gt;Calculations!H$2,"",Calculations!AI$2)</f>
      </c>
      <c r="X71" s="120">
        <f>IF(Calculations!A71&gt;Calculations!H$2,"",IF(Calculations!A71&gt;Calculations!F$2,Calculations!AJ$2,Calculations!AJ74))</f>
      </c>
      <c r="Y71" s="119">
        <f>IF(Calculations!A71&gt;Calculations!H$2,"",IF(Calculations!A71&gt;Calculations!F$2,"",Calculations!AK74))</f>
      </c>
      <c r="Z71" s="118">
        <f ca="1">IF(Calculations!A71&gt;Calculations!H$2,"",INDIRECT("Calculations!"&amp;ADDRESS(Calculations!$C71,38)))</f>
      </c>
    </row>
    <row r="72" spans="1:26" ht="12.75">
      <c r="A72" s="117">
        <f>Calculations!B72</f>
      </c>
      <c r="B72" s="70">
        <f ca="1">IF(Calculations!A72&gt;Calculations!H$2,"",IF(Calculations!A72&gt;Calculations!F$2,INDIRECT("Calculations!"&amp;ADDRESS(Calculations!$C72,18)),""))</f>
      </c>
      <c r="C72" s="70">
        <f ca="1">IF(Calculations!A72&gt;Calculations!H$2,"",INDIRECT("Calculations!"&amp;ADDRESS(Calculations!$C72,19)))</f>
      </c>
      <c r="D72" s="70">
        <f ca="1">IF(Calculations!A72&gt;Calculations!H$2,"",INDIRECT("Calculations!"&amp;ADDRESS(Calculations!$C72,24)))</f>
      </c>
      <c r="E72" s="70">
        <f ca="1">IF(ISERROR(FIND("C",INDIRECT("Calculations!"&amp;ADDRESS(Calculations!$C72,20)))),"","Y")</f>
      </c>
      <c r="F72" s="70">
        <f ca="1">IF(ISERROR(FIND("F",INDIRECT("Calculations!"&amp;ADDRESS(Calculations!$C72,20)))),"","Y")</f>
      </c>
      <c r="G72" s="70">
        <f ca="1">IF(ISERROR(FIND("M",INDIRECT("Calculations!"&amp;ADDRESS(Calculations!$C72,20)))),"","Y")</f>
      </c>
      <c r="H72" s="70">
        <f ca="1">IF(ISERROR(FIND("E",INDIRECT("Calculations!"&amp;ADDRESS(Calculations!$C72,20)))),"","Y")</f>
      </c>
      <c r="I72" s="70">
        <f ca="1">IF(ISERROR(FIND("B",INDIRECT("Calculations!"&amp;ADDRESS(Calculations!$C72,20)))),"","Y")</f>
      </c>
      <c r="J72" s="70">
        <f ca="1">IF(ISERROR(FIND("G",INDIRECT("Calculations!"&amp;ADDRESS(Calculations!$C72,20)))),"","Y")</f>
      </c>
      <c r="K72" s="70">
        <f ca="1">IF(ISERROR(FIND("T",INDIRECT("Calculations!"&amp;ADDRESS(Calculations!$C72,20)))),"","Y")</f>
      </c>
      <c r="L72" s="118">
        <f ca="1">IF(Calculations!A72&gt;Calculations!H$2,"",INDIRECT("Calculations!"&amp;ADDRESS(Calculations!$C72,22)))</f>
      </c>
      <c r="M72" s="118">
        <f>IF(Calculations!A72&gt;Calculations!H$2,"",Calculations!Y$2)</f>
      </c>
      <c r="N72" s="119">
        <f>IF(Calculations!A72&gt;Calculations!H$2,"",IF(Calculations!A72&gt;Calculations!F$2,Calculations!Z$2,Calculations!Z75))</f>
      </c>
      <c r="O72" s="118">
        <f>IF(Calculations!A72&gt;Calculations!H$2,"",IF(Calculations!A72&gt;Calculations!F$2,Calculations!AA$2,Calculations!AA75))</f>
      </c>
      <c r="P72" s="119">
        <f>IF(Calculations!A72&gt;Calculations!H$2,"",IF(Calculations!A72&gt;Calculations!F$2,Calculations!AB$2,Calculations!AB75))</f>
      </c>
      <c r="Q72" s="119">
        <f>IF(Calculations!A72&gt;Calculations!H$2,"",Calculations!AC$2)</f>
      </c>
      <c r="R72" s="119">
        <f>IF(Calculations!A72&gt;Calculations!H$2,"",Calculations!AD$2)</f>
      </c>
      <c r="S72" s="119">
        <f>IF(Calculations!A72&gt;Calculations!H$2,"",Calculations!AE$2)</f>
      </c>
      <c r="T72" s="119">
        <f>IF(Calculations!A72&gt;Calculations!H$2,"",Calculations!AF$2)</f>
      </c>
      <c r="U72" s="119">
        <f>IF(Calculations!A72&gt;Calculations!H$2,"",Calculations!AG$2)</f>
      </c>
      <c r="V72" s="119">
        <f>IF(Calculations!A72&gt;Calculations!H$2,"",Calculations!AH$2)</f>
      </c>
      <c r="W72" s="119">
        <f>IF(Calculations!A72&gt;Calculations!H$2,"",Calculations!AI$2)</f>
      </c>
      <c r="X72" s="120">
        <f>IF(Calculations!A72&gt;Calculations!H$2,"",IF(Calculations!A72&gt;Calculations!F$2,Calculations!AJ$2,Calculations!AJ75))</f>
      </c>
      <c r="Y72" s="119">
        <f>IF(Calculations!A72&gt;Calculations!H$2,"",IF(Calculations!A72&gt;Calculations!F$2,"",Calculations!AK75))</f>
      </c>
      <c r="Z72" s="118">
        <f ca="1">IF(Calculations!A72&gt;Calculations!H$2,"",INDIRECT("Calculations!"&amp;ADDRESS(Calculations!$C72,38)))</f>
      </c>
    </row>
    <row r="73" spans="1:26" ht="12.75">
      <c r="A73" s="117">
        <f>Calculations!B73</f>
      </c>
      <c r="B73" s="70">
        <f ca="1">IF(Calculations!A73&gt;Calculations!H$2,"",IF(Calculations!A73&gt;Calculations!F$2,INDIRECT("Calculations!"&amp;ADDRESS(Calculations!$C73,18)),""))</f>
      </c>
      <c r="C73" s="70">
        <f ca="1">IF(Calculations!A73&gt;Calculations!H$2,"",INDIRECT("Calculations!"&amp;ADDRESS(Calculations!$C73,19)))</f>
      </c>
      <c r="D73" s="70">
        <f ca="1">IF(Calculations!A73&gt;Calculations!H$2,"",INDIRECT("Calculations!"&amp;ADDRESS(Calculations!$C73,24)))</f>
      </c>
      <c r="E73" s="70">
        <f ca="1">IF(ISERROR(FIND("C",INDIRECT("Calculations!"&amp;ADDRESS(Calculations!$C73,20)))),"","Y")</f>
      </c>
      <c r="F73" s="70">
        <f ca="1">IF(ISERROR(FIND("F",INDIRECT("Calculations!"&amp;ADDRESS(Calculations!$C73,20)))),"","Y")</f>
      </c>
      <c r="G73" s="70">
        <f ca="1">IF(ISERROR(FIND("M",INDIRECT("Calculations!"&amp;ADDRESS(Calculations!$C73,20)))),"","Y")</f>
      </c>
      <c r="H73" s="70">
        <f ca="1">IF(ISERROR(FIND("E",INDIRECT("Calculations!"&amp;ADDRESS(Calculations!$C73,20)))),"","Y")</f>
      </c>
      <c r="I73" s="70">
        <f ca="1">IF(ISERROR(FIND("B",INDIRECT("Calculations!"&amp;ADDRESS(Calculations!$C73,20)))),"","Y")</f>
      </c>
      <c r="J73" s="70">
        <f ca="1">IF(ISERROR(FIND("G",INDIRECT("Calculations!"&amp;ADDRESS(Calculations!$C73,20)))),"","Y")</f>
      </c>
      <c r="K73" s="70">
        <f ca="1">IF(ISERROR(FIND("T",INDIRECT("Calculations!"&amp;ADDRESS(Calculations!$C73,20)))),"","Y")</f>
      </c>
      <c r="L73" s="118">
        <f ca="1">IF(Calculations!A73&gt;Calculations!H$2,"",INDIRECT("Calculations!"&amp;ADDRESS(Calculations!$C73,22)))</f>
      </c>
      <c r="M73" s="118">
        <f>IF(Calculations!A73&gt;Calculations!H$2,"",Calculations!Y$2)</f>
      </c>
      <c r="N73" s="119">
        <f>IF(Calculations!A73&gt;Calculations!H$2,"",IF(Calculations!A73&gt;Calculations!F$2,Calculations!Z$2,Calculations!Z76))</f>
      </c>
      <c r="O73" s="118">
        <f>IF(Calculations!A73&gt;Calculations!H$2,"",IF(Calculations!A73&gt;Calculations!F$2,Calculations!AA$2,Calculations!AA76))</f>
      </c>
      <c r="P73" s="119">
        <f>IF(Calculations!A73&gt;Calculations!H$2,"",IF(Calculations!A73&gt;Calculations!F$2,Calculations!AB$2,Calculations!AB76))</f>
      </c>
      <c r="Q73" s="119">
        <f>IF(Calculations!A73&gt;Calculations!H$2,"",Calculations!AC$2)</f>
      </c>
      <c r="R73" s="119">
        <f>IF(Calculations!A73&gt;Calculations!H$2,"",Calculations!AD$2)</f>
      </c>
      <c r="S73" s="119">
        <f>IF(Calculations!A73&gt;Calculations!H$2,"",Calculations!AE$2)</f>
      </c>
      <c r="T73" s="119">
        <f>IF(Calculations!A73&gt;Calculations!H$2,"",Calculations!AF$2)</f>
      </c>
      <c r="U73" s="119">
        <f>IF(Calculations!A73&gt;Calculations!H$2,"",Calculations!AG$2)</f>
      </c>
      <c r="V73" s="119">
        <f>IF(Calculations!A73&gt;Calculations!H$2,"",Calculations!AH$2)</f>
      </c>
      <c r="W73" s="119">
        <f>IF(Calculations!A73&gt;Calculations!H$2,"",Calculations!AI$2)</f>
      </c>
      <c r="X73" s="120">
        <f>IF(Calculations!A73&gt;Calculations!H$2,"",IF(Calculations!A73&gt;Calculations!F$2,Calculations!AJ$2,Calculations!AJ76))</f>
      </c>
      <c r="Y73" s="119">
        <f>IF(Calculations!A73&gt;Calculations!H$2,"",IF(Calculations!A73&gt;Calculations!F$2,"",Calculations!AK76))</f>
      </c>
      <c r="Z73" s="118">
        <f ca="1">IF(Calculations!A73&gt;Calculations!H$2,"",INDIRECT("Calculations!"&amp;ADDRESS(Calculations!$C73,38)))</f>
      </c>
    </row>
    <row r="74" spans="1:26" ht="12.75">
      <c r="A74" s="117">
        <f>Calculations!B74</f>
      </c>
      <c r="B74" s="70">
        <f ca="1">IF(Calculations!A74&gt;Calculations!H$2,"",IF(Calculations!A74&gt;Calculations!F$2,INDIRECT("Calculations!"&amp;ADDRESS(Calculations!$C74,18)),""))</f>
      </c>
      <c r="C74" s="70">
        <f ca="1">IF(Calculations!A74&gt;Calculations!H$2,"",INDIRECT("Calculations!"&amp;ADDRESS(Calculations!$C74,19)))</f>
      </c>
      <c r="D74" s="70">
        <f ca="1">IF(Calculations!A74&gt;Calculations!H$2,"",INDIRECT("Calculations!"&amp;ADDRESS(Calculations!$C74,24)))</f>
      </c>
      <c r="E74" s="70">
        <f ca="1">IF(ISERROR(FIND("C",INDIRECT("Calculations!"&amp;ADDRESS(Calculations!$C74,20)))),"","Y")</f>
      </c>
      <c r="F74" s="70">
        <f ca="1">IF(ISERROR(FIND("F",INDIRECT("Calculations!"&amp;ADDRESS(Calculations!$C74,20)))),"","Y")</f>
      </c>
      <c r="G74" s="70">
        <f ca="1">IF(ISERROR(FIND("M",INDIRECT("Calculations!"&amp;ADDRESS(Calculations!$C74,20)))),"","Y")</f>
      </c>
      <c r="H74" s="70">
        <f ca="1">IF(ISERROR(FIND("E",INDIRECT("Calculations!"&amp;ADDRESS(Calculations!$C74,20)))),"","Y")</f>
      </c>
      <c r="I74" s="70">
        <f ca="1">IF(ISERROR(FIND("B",INDIRECT("Calculations!"&amp;ADDRESS(Calculations!$C74,20)))),"","Y")</f>
      </c>
      <c r="J74" s="70">
        <f ca="1">IF(ISERROR(FIND("G",INDIRECT("Calculations!"&amp;ADDRESS(Calculations!$C74,20)))),"","Y")</f>
      </c>
      <c r="K74" s="70">
        <f ca="1">IF(ISERROR(FIND("T",INDIRECT("Calculations!"&amp;ADDRESS(Calculations!$C74,20)))),"","Y")</f>
      </c>
      <c r="L74" s="118">
        <f ca="1">IF(Calculations!A74&gt;Calculations!H$2,"",INDIRECT("Calculations!"&amp;ADDRESS(Calculations!$C74,22)))</f>
      </c>
      <c r="M74" s="118">
        <f>IF(Calculations!A74&gt;Calculations!H$2,"",Calculations!Y$2)</f>
      </c>
      <c r="N74" s="119">
        <f>IF(Calculations!A74&gt;Calculations!H$2,"",IF(Calculations!A74&gt;Calculations!F$2,Calculations!Z$2,Calculations!Z77))</f>
      </c>
      <c r="O74" s="118">
        <f>IF(Calculations!A74&gt;Calculations!H$2,"",IF(Calculations!A74&gt;Calculations!F$2,Calculations!AA$2,Calculations!AA77))</f>
      </c>
      <c r="P74" s="119">
        <f>IF(Calculations!A74&gt;Calculations!H$2,"",IF(Calculations!A74&gt;Calculations!F$2,Calculations!AB$2,Calculations!AB77))</f>
      </c>
      <c r="Q74" s="119">
        <f>IF(Calculations!A74&gt;Calculations!H$2,"",Calculations!AC$2)</f>
      </c>
      <c r="R74" s="119">
        <f>IF(Calculations!A74&gt;Calculations!H$2,"",Calculations!AD$2)</f>
      </c>
      <c r="S74" s="119">
        <f>IF(Calculations!A74&gt;Calculations!H$2,"",Calculations!AE$2)</f>
      </c>
      <c r="T74" s="119">
        <f>IF(Calculations!A74&gt;Calculations!H$2,"",Calculations!AF$2)</f>
      </c>
      <c r="U74" s="119">
        <f>IF(Calculations!A74&gt;Calculations!H$2,"",Calculations!AG$2)</f>
      </c>
      <c r="V74" s="119">
        <f>IF(Calculations!A74&gt;Calculations!H$2,"",Calculations!AH$2)</f>
      </c>
      <c r="W74" s="119">
        <f>IF(Calculations!A74&gt;Calculations!H$2,"",Calculations!AI$2)</f>
      </c>
      <c r="X74" s="120">
        <f>IF(Calculations!A74&gt;Calculations!H$2,"",IF(Calculations!A74&gt;Calculations!F$2,Calculations!AJ$2,Calculations!AJ77))</f>
      </c>
      <c r="Y74" s="119">
        <f>IF(Calculations!A74&gt;Calculations!H$2,"",IF(Calculations!A74&gt;Calculations!F$2,"",Calculations!AK77))</f>
      </c>
      <c r="Z74" s="118">
        <f ca="1">IF(Calculations!A74&gt;Calculations!H$2,"",INDIRECT("Calculations!"&amp;ADDRESS(Calculations!$C74,38)))</f>
      </c>
    </row>
    <row r="75" spans="1:26" ht="12.75">
      <c r="A75" s="117">
        <f>Calculations!B75</f>
      </c>
      <c r="B75" s="70">
        <f ca="1">IF(Calculations!A75&gt;Calculations!H$2,"",IF(Calculations!A75&gt;Calculations!F$2,INDIRECT("Calculations!"&amp;ADDRESS(Calculations!$C75,18)),""))</f>
      </c>
      <c r="C75" s="70">
        <f ca="1">IF(Calculations!A75&gt;Calculations!H$2,"",INDIRECT("Calculations!"&amp;ADDRESS(Calculations!$C75,19)))</f>
      </c>
      <c r="D75" s="70">
        <f ca="1">IF(Calculations!A75&gt;Calculations!H$2,"",INDIRECT("Calculations!"&amp;ADDRESS(Calculations!$C75,24)))</f>
      </c>
      <c r="E75" s="70">
        <f ca="1">IF(ISERROR(FIND("C",INDIRECT("Calculations!"&amp;ADDRESS(Calculations!$C75,20)))),"","Y")</f>
      </c>
      <c r="F75" s="70">
        <f ca="1">IF(ISERROR(FIND("F",INDIRECT("Calculations!"&amp;ADDRESS(Calculations!$C75,20)))),"","Y")</f>
      </c>
      <c r="G75" s="70">
        <f ca="1">IF(ISERROR(FIND("M",INDIRECT("Calculations!"&amp;ADDRESS(Calculations!$C75,20)))),"","Y")</f>
      </c>
      <c r="H75" s="70">
        <f ca="1">IF(ISERROR(FIND("E",INDIRECT("Calculations!"&amp;ADDRESS(Calculations!$C75,20)))),"","Y")</f>
      </c>
      <c r="I75" s="70">
        <f ca="1">IF(ISERROR(FIND("B",INDIRECT("Calculations!"&amp;ADDRESS(Calculations!$C75,20)))),"","Y")</f>
      </c>
      <c r="J75" s="70">
        <f ca="1">IF(ISERROR(FIND("G",INDIRECT("Calculations!"&amp;ADDRESS(Calculations!$C75,20)))),"","Y")</f>
      </c>
      <c r="K75" s="70">
        <f ca="1">IF(ISERROR(FIND("T",INDIRECT("Calculations!"&amp;ADDRESS(Calculations!$C75,20)))),"","Y")</f>
      </c>
      <c r="L75" s="118">
        <f ca="1">IF(Calculations!A75&gt;Calculations!H$2,"",INDIRECT("Calculations!"&amp;ADDRESS(Calculations!$C75,22)))</f>
      </c>
      <c r="M75" s="118">
        <f>IF(Calculations!A75&gt;Calculations!H$2,"",Calculations!Y$2)</f>
      </c>
      <c r="N75" s="119">
        <f>IF(Calculations!A75&gt;Calculations!H$2,"",IF(Calculations!A75&gt;Calculations!F$2,Calculations!Z$2,Calculations!Z78))</f>
      </c>
      <c r="O75" s="118">
        <f>IF(Calculations!A75&gt;Calculations!H$2,"",IF(Calculations!A75&gt;Calculations!F$2,Calculations!AA$2,Calculations!AA78))</f>
      </c>
      <c r="P75" s="119">
        <f>IF(Calculations!A75&gt;Calculations!H$2,"",IF(Calculations!A75&gt;Calculations!F$2,Calculations!AB$2,Calculations!AB78))</f>
      </c>
      <c r="Q75" s="119">
        <f>IF(Calculations!A75&gt;Calculations!H$2,"",Calculations!AC$2)</f>
      </c>
      <c r="R75" s="119">
        <f>IF(Calculations!A75&gt;Calculations!H$2,"",Calculations!AD$2)</f>
      </c>
      <c r="S75" s="119">
        <f>IF(Calculations!A75&gt;Calculations!H$2,"",Calculations!AE$2)</f>
      </c>
      <c r="T75" s="119">
        <f>IF(Calculations!A75&gt;Calculations!H$2,"",Calculations!AF$2)</f>
      </c>
      <c r="U75" s="119">
        <f>IF(Calculations!A75&gt;Calculations!H$2,"",Calculations!AG$2)</f>
      </c>
      <c r="V75" s="119">
        <f>IF(Calculations!A75&gt;Calculations!H$2,"",Calculations!AH$2)</f>
      </c>
      <c r="W75" s="119">
        <f>IF(Calculations!A75&gt;Calculations!H$2,"",Calculations!AI$2)</f>
      </c>
      <c r="X75" s="120">
        <f>IF(Calculations!A75&gt;Calculations!H$2,"",IF(Calculations!A75&gt;Calculations!F$2,Calculations!AJ$2,Calculations!AJ78))</f>
      </c>
      <c r="Y75" s="119">
        <f>IF(Calculations!A75&gt;Calculations!H$2,"",IF(Calculations!A75&gt;Calculations!F$2,"",Calculations!AK78))</f>
      </c>
      <c r="Z75" s="118">
        <f ca="1">IF(Calculations!A75&gt;Calculations!H$2,"",INDIRECT("Calculations!"&amp;ADDRESS(Calculations!$C75,38)))</f>
      </c>
    </row>
    <row r="76" spans="1:26" ht="12.75">
      <c r="A76" s="117">
        <f>Calculations!B76</f>
      </c>
      <c r="B76" s="70">
        <f ca="1">IF(Calculations!A76&gt;Calculations!H$2,"",IF(Calculations!A76&gt;Calculations!F$2,INDIRECT("Calculations!"&amp;ADDRESS(Calculations!$C76,18)),""))</f>
      </c>
      <c r="C76" s="70">
        <f ca="1">IF(Calculations!A76&gt;Calculations!H$2,"",INDIRECT("Calculations!"&amp;ADDRESS(Calculations!$C76,19)))</f>
      </c>
      <c r="D76" s="70">
        <f ca="1">IF(Calculations!A76&gt;Calculations!H$2,"",INDIRECT("Calculations!"&amp;ADDRESS(Calculations!$C76,24)))</f>
      </c>
      <c r="E76" s="70">
        <f ca="1">IF(ISERROR(FIND("C",INDIRECT("Calculations!"&amp;ADDRESS(Calculations!$C76,20)))),"","Y")</f>
      </c>
      <c r="F76" s="70">
        <f ca="1">IF(ISERROR(FIND("F",INDIRECT("Calculations!"&amp;ADDRESS(Calculations!$C76,20)))),"","Y")</f>
      </c>
      <c r="G76" s="70">
        <f ca="1">IF(ISERROR(FIND("M",INDIRECT("Calculations!"&amp;ADDRESS(Calculations!$C76,20)))),"","Y")</f>
      </c>
      <c r="H76" s="70">
        <f ca="1">IF(ISERROR(FIND("E",INDIRECT("Calculations!"&amp;ADDRESS(Calculations!$C76,20)))),"","Y")</f>
      </c>
      <c r="I76" s="70">
        <f ca="1">IF(ISERROR(FIND("B",INDIRECT("Calculations!"&amp;ADDRESS(Calculations!$C76,20)))),"","Y")</f>
      </c>
      <c r="J76" s="70">
        <f ca="1">IF(ISERROR(FIND("G",INDIRECT("Calculations!"&amp;ADDRESS(Calculations!$C76,20)))),"","Y")</f>
      </c>
      <c r="K76" s="70">
        <f ca="1">IF(ISERROR(FIND("T",INDIRECT("Calculations!"&amp;ADDRESS(Calculations!$C76,20)))),"","Y")</f>
      </c>
      <c r="L76" s="118">
        <f ca="1">IF(Calculations!A76&gt;Calculations!H$2,"",INDIRECT("Calculations!"&amp;ADDRESS(Calculations!$C76,22)))</f>
      </c>
      <c r="M76" s="118">
        <f>IF(Calculations!A76&gt;Calculations!H$2,"",Calculations!Y$2)</f>
      </c>
      <c r="N76" s="119">
        <f>IF(Calculations!A76&gt;Calculations!H$2,"",IF(Calculations!A76&gt;Calculations!F$2,Calculations!Z$2,Calculations!Z79))</f>
      </c>
      <c r="O76" s="118">
        <f>IF(Calculations!A76&gt;Calculations!H$2,"",IF(Calculations!A76&gt;Calculations!F$2,Calculations!AA$2,Calculations!AA79))</f>
      </c>
      <c r="P76" s="119">
        <f>IF(Calculations!A76&gt;Calculations!H$2,"",IF(Calculations!A76&gt;Calculations!F$2,Calculations!AB$2,Calculations!AB79))</f>
      </c>
      <c r="Q76" s="119">
        <f>IF(Calculations!A76&gt;Calculations!H$2,"",Calculations!AC$2)</f>
      </c>
      <c r="R76" s="119">
        <f>IF(Calculations!A76&gt;Calculations!H$2,"",Calculations!AD$2)</f>
      </c>
      <c r="S76" s="119">
        <f>IF(Calculations!A76&gt;Calculations!H$2,"",Calculations!AE$2)</f>
      </c>
      <c r="T76" s="119">
        <f>IF(Calculations!A76&gt;Calculations!H$2,"",Calculations!AF$2)</f>
      </c>
      <c r="U76" s="119">
        <f>IF(Calculations!A76&gt;Calculations!H$2,"",Calculations!AG$2)</f>
      </c>
      <c r="V76" s="119">
        <f>IF(Calculations!A76&gt;Calculations!H$2,"",Calculations!AH$2)</f>
      </c>
      <c r="W76" s="119">
        <f>IF(Calculations!A76&gt;Calculations!H$2,"",Calculations!AI$2)</f>
      </c>
      <c r="X76" s="120">
        <f>IF(Calculations!A76&gt;Calculations!H$2,"",IF(Calculations!A76&gt;Calculations!F$2,Calculations!AJ$2,Calculations!AJ79))</f>
      </c>
      <c r="Y76" s="119">
        <f>IF(Calculations!A76&gt;Calculations!H$2,"",IF(Calculations!A76&gt;Calculations!F$2,"",Calculations!AK79))</f>
      </c>
      <c r="Z76" s="118">
        <f ca="1">IF(Calculations!A76&gt;Calculations!H$2,"",INDIRECT("Calculations!"&amp;ADDRESS(Calculations!$C76,38)))</f>
      </c>
    </row>
    <row r="77" spans="1:26" ht="12.75">
      <c r="A77" s="117">
        <f>Calculations!B77</f>
      </c>
      <c r="B77" s="70">
        <f ca="1">IF(Calculations!A77&gt;Calculations!H$2,"",IF(Calculations!A77&gt;Calculations!F$2,INDIRECT("Calculations!"&amp;ADDRESS(Calculations!$C77,18)),""))</f>
      </c>
      <c r="C77" s="70">
        <f ca="1">IF(Calculations!A77&gt;Calculations!H$2,"",INDIRECT("Calculations!"&amp;ADDRESS(Calculations!$C77,19)))</f>
      </c>
      <c r="D77" s="70">
        <f ca="1">IF(Calculations!A77&gt;Calculations!H$2,"",INDIRECT("Calculations!"&amp;ADDRESS(Calculations!$C77,24)))</f>
      </c>
      <c r="E77" s="70">
        <f ca="1">IF(ISERROR(FIND("C",INDIRECT("Calculations!"&amp;ADDRESS(Calculations!$C77,20)))),"","Y")</f>
      </c>
      <c r="F77" s="70">
        <f ca="1">IF(ISERROR(FIND("F",INDIRECT("Calculations!"&amp;ADDRESS(Calculations!$C77,20)))),"","Y")</f>
      </c>
      <c r="G77" s="70">
        <f ca="1">IF(ISERROR(FIND("M",INDIRECT("Calculations!"&amp;ADDRESS(Calculations!$C77,20)))),"","Y")</f>
      </c>
      <c r="H77" s="70">
        <f ca="1">IF(ISERROR(FIND("E",INDIRECT("Calculations!"&amp;ADDRESS(Calculations!$C77,20)))),"","Y")</f>
      </c>
      <c r="I77" s="70">
        <f ca="1">IF(ISERROR(FIND("B",INDIRECT("Calculations!"&amp;ADDRESS(Calculations!$C77,20)))),"","Y")</f>
      </c>
      <c r="J77" s="70">
        <f ca="1">IF(ISERROR(FIND("G",INDIRECT("Calculations!"&amp;ADDRESS(Calculations!$C77,20)))),"","Y")</f>
      </c>
      <c r="K77" s="70">
        <f ca="1">IF(ISERROR(FIND("T",INDIRECT("Calculations!"&amp;ADDRESS(Calculations!$C77,20)))),"","Y")</f>
      </c>
      <c r="L77" s="118">
        <f ca="1">IF(Calculations!A77&gt;Calculations!H$2,"",INDIRECT("Calculations!"&amp;ADDRESS(Calculations!$C77,22)))</f>
      </c>
      <c r="M77" s="118">
        <f>IF(Calculations!A77&gt;Calculations!H$2,"",Calculations!Y$2)</f>
      </c>
      <c r="N77" s="119">
        <f>IF(Calculations!A77&gt;Calculations!H$2,"",IF(Calculations!A77&gt;Calculations!F$2,Calculations!Z$2,Calculations!Z80))</f>
      </c>
      <c r="O77" s="118">
        <f>IF(Calculations!A77&gt;Calculations!H$2,"",IF(Calculations!A77&gt;Calculations!F$2,Calculations!AA$2,Calculations!AA80))</f>
      </c>
      <c r="P77" s="119">
        <f>IF(Calculations!A77&gt;Calculations!H$2,"",IF(Calculations!A77&gt;Calculations!F$2,Calculations!AB$2,Calculations!AB80))</f>
      </c>
      <c r="Q77" s="119">
        <f>IF(Calculations!A77&gt;Calculations!H$2,"",Calculations!AC$2)</f>
      </c>
      <c r="R77" s="119">
        <f>IF(Calculations!A77&gt;Calculations!H$2,"",Calculations!AD$2)</f>
      </c>
      <c r="S77" s="119">
        <f>IF(Calculations!A77&gt;Calculations!H$2,"",Calculations!AE$2)</f>
      </c>
      <c r="T77" s="119">
        <f>IF(Calculations!A77&gt;Calculations!H$2,"",Calculations!AF$2)</f>
      </c>
      <c r="U77" s="119">
        <f>IF(Calculations!A77&gt;Calculations!H$2,"",Calculations!AG$2)</f>
      </c>
      <c r="V77" s="119">
        <f>IF(Calculations!A77&gt;Calculations!H$2,"",Calculations!AH$2)</f>
      </c>
      <c r="W77" s="119">
        <f>IF(Calculations!A77&gt;Calculations!H$2,"",Calculations!AI$2)</f>
      </c>
      <c r="X77" s="120">
        <f>IF(Calculations!A77&gt;Calculations!H$2,"",IF(Calculations!A77&gt;Calculations!F$2,Calculations!AJ$2,Calculations!AJ80))</f>
      </c>
      <c r="Y77" s="119">
        <f>IF(Calculations!A77&gt;Calculations!H$2,"",IF(Calculations!A77&gt;Calculations!F$2,"",Calculations!AK80))</f>
      </c>
      <c r="Z77" s="118">
        <f ca="1">IF(Calculations!A77&gt;Calculations!H$2,"",INDIRECT("Calculations!"&amp;ADDRESS(Calculations!$C77,38)))</f>
      </c>
    </row>
    <row r="78" spans="1:26" ht="12.75">
      <c r="A78" s="117">
        <f>Calculations!B78</f>
      </c>
      <c r="B78" s="70">
        <f ca="1">IF(Calculations!A78&gt;Calculations!H$2,"",IF(Calculations!A78&gt;Calculations!F$2,INDIRECT("Calculations!"&amp;ADDRESS(Calculations!$C78,18)),""))</f>
      </c>
      <c r="C78" s="70">
        <f ca="1">IF(Calculations!A78&gt;Calculations!H$2,"",INDIRECT("Calculations!"&amp;ADDRESS(Calculations!$C78,19)))</f>
      </c>
      <c r="D78" s="70">
        <f ca="1">IF(Calculations!A78&gt;Calculations!H$2,"",INDIRECT("Calculations!"&amp;ADDRESS(Calculations!$C78,24)))</f>
      </c>
      <c r="E78" s="70">
        <f ca="1">IF(ISERROR(FIND("C",INDIRECT("Calculations!"&amp;ADDRESS(Calculations!$C78,20)))),"","Y")</f>
      </c>
      <c r="F78" s="70">
        <f ca="1">IF(ISERROR(FIND("F",INDIRECT("Calculations!"&amp;ADDRESS(Calculations!$C78,20)))),"","Y")</f>
      </c>
      <c r="G78" s="70">
        <f ca="1">IF(ISERROR(FIND("M",INDIRECT("Calculations!"&amp;ADDRESS(Calculations!$C78,20)))),"","Y")</f>
      </c>
      <c r="H78" s="70">
        <f ca="1">IF(ISERROR(FIND("E",INDIRECT("Calculations!"&amp;ADDRESS(Calculations!$C78,20)))),"","Y")</f>
      </c>
      <c r="I78" s="70">
        <f ca="1">IF(ISERROR(FIND("B",INDIRECT("Calculations!"&amp;ADDRESS(Calculations!$C78,20)))),"","Y")</f>
      </c>
      <c r="J78" s="70">
        <f ca="1">IF(ISERROR(FIND("G",INDIRECT("Calculations!"&amp;ADDRESS(Calculations!$C78,20)))),"","Y")</f>
      </c>
      <c r="K78" s="70">
        <f ca="1">IF(ISERROR(FIND("T",INDIRECT("Calculations!"&amp;ADDRESS(Calculations!$C78,20)))),"","Y")</f>
      </c>
      <c r="L78" s="118">
        <f ca="1">IF(Calculations!A78&gt;Calculations!H$2,"",INDIRECT("Calculations!"&amp;ADDRESS(Calculations!$C78,22)))</f>
      </c>
      <c r="M78" s="118">
        <f>IF(Calculations!A78&gt;Calculations!H$2,"",Calculations!Y$2)</f>
      </c>
      <c r="N78" s="119">
        <f>IF(Calculations!A78&gt;Calculations!H$2,"",IF(Calculations!A78&gt;Calculations!F$2,Calculations!Z$2,Calculations!Z81))</f>
      </c>
      <c r="O78" s="118">
        <f>IF(Calculations!A78&gt;Calculations!H$2,"",IF(Calculations!A78&gt;Calculations!F$2,Calculations!AA$2,Calculations!AA81))</f>
      </c>
      <c r="P78" s="119">
        <f>IF(Calculations!A78&gt;Calculations!H$2,"",IF(Calculations!A78&gt;Calculations!F$2,Calculations!AB$2,Calculations!AB81))</f>
      </c>
      <c r="Q78" s="119">
        <f>IF(Calculations!A78&gt;Calculations!H$2,"",Calculations!AC$2)</f>
      </c>
      <c r="R78" s="119">
        <f>IF(Calculations!A78&gt;Calculations!H$2,"",Calculations!AD$2)</f>
      </c>
      <c r="S78" s="119">
        <f>IF(Calculations!A78&gt;Calculations!H$2,"",Calculations!AE$2)</f>
      </c>
      <c r="T78" s="119">
        <f>IF(Calculations!A78&gt;Calculations!H$2,"",Calculations!AF$2)</f>
      </c>
      <c r="U78" s="119">
        <f>IF(Calculations!A78&gt;Calculations!H$2,"",Calculations!AG$2)</f>
      </c>
      <c r="V78" s="119">
        <f>IF(Calculations!A78&gt;Calculations!H$2,"",Calculations!AH$2)</f>
      </c>
      <c r="W78" s="119">
        <f>IF(Calculations!A78&gt;Calculations!H$2,"",Calculations!AI$2)</f>
      </c>
      <c r="X78" s="120">
        <f>IF(Calculations!A78&gt;Calculations!H$2,"",IF(Calculations!A78&gt;Calculations!F$2,Calculations!AJ$2,Calculations!AJ81))</f>
      </c>
      <c r="Y78" s="119">
        <f>IF(Calculations!A78&gt;Calculations!H$2,"",IF(Calculations!A78&gt;Calculations!F$2,"",Calculations!AK81))</f>
      </c>
      <c r="Z78" s="118">
        <f ca="1">IF(Calculations!A78&gt;Calculations!H$2,"",INDIRECT("Calculations!"&amp;ADDRESS(Calculations!$C78,38)))</f>
      </c>
    </row>
    <row r="79" spans="1:26" ht="12.75">
      <c r="A79" s="117">
        <f>Calculations!B79</f>
      </c>
      <c r="B79" s="70">
        <f ca="1">IF(Calculations!A79&gt;Calculations!H$2,"",IF(Calculations!A79&gt;Calculations!F$2,INDIRECT("Calculations!"&amp;ADDRESS(Calculations!$C79,18)),""))</f>
      </c>
      <c r="C79" s="70">
        <f ca="1">IF(Calculations!A79&gt;Calculations!H$2,"",INDIRECT("Calculations!"&amp;ADDRESS(Calculations!$C79,19)))</f>
      </c>
      <c r="D79" s="70">
        <f ca="1">IF(Calculations!A79&gt;Calculations!H$2,"",INDIRECT("Calculations!"&amp;ADDRESS(Calculations!$C79,24)))</f>
      </c>
      <c r="E79" s="70">
        <f ca="1">IF(ISERROR(FIND("C",INDIRECT("Calculations!"&amp;ADDRESS(Calculations!$C79,20)))),"","Y")</f>
      </c>
      <c r="F79" s="70">
        <f ca="1">IF(ISERROR(FIND("F",INDIRECT("Calculations!"&amp;ADDRESS(Calculations!$C79,20)))),"","Y")</f>
      </c>
      <c r="G79" s="70">
        <f ca="1">IF(ISERROR(FIND("M",INDIRECT("Calculations!"&amp;ADDRESS(Calculations!$C79,20)))),"","Y")</f>
      </c>
      <c r="H79" s="70">
        <f ca="1">IF(ISERROR(FIND("E",INDIRECT("Calculations!"&amp;ADDRESS(Calculations!$C79,20)))),"","Y")</f>
      </c>
      <c r="I79" s="70">
        <f ca="1">IF(ISERROR(FIND("B",INDIRECT("Calculations!"&amp;ADDRESS(Calculations!$C79,20)))),"","Y")</f>
      </c>
      <c r="J79" s="70">
        <f ca="1">IF(ISERROR(FIND("G",INDIRECT("Calculations!"&amp;ADDRESS(Calculations!$C79,20)))),"","Y")</f>
      </c>
      <c r="K79" s="70">
        <f ca="1">IF(ISERROR(FIND("T",INDIRECT("Calculations!"&amp;ADDRESS(Calculations!$C79,20)))),"","Y")</f>
      </c>
      <c r="L79" s="118">
        <f ca="1">IF(Calculations!A79&gt;Calculations!H$2,"",INDIRECT("Calculations!"&amp;ADDRESS(Calculations!$C79,22)))</f>
      </c>
      <c r="M79" s="118">
        <f>IF(Calculations!A79&gt;Calculations!H$2,"",Calculations!Y$2)</f>
      </c>
      <c r="N79" s="119">
        <f>IF(Calculations!A79&gt;Calculations!H$2,"",IF(Calculations!A79&gt;Calculations!F$2,Calculations!Z$2,Calculations!Z82))</f>
      </c>
      <c r="O79" s="118">
        <f>IF(Calculations!A79&gt;Calculations!H$2,"",IF(Calculations!A79&gt;Calculations!F$2,Calculations!AA$2,Calculations!AA82))</f>
      </c>
      <c r="P79" s="119">
        <f>IF(Calculations!A79&gt;Calculations!H$2,"",IF(Calculations!A79&gt;Calculations!F$2,Calculations!AB$2,Calculations!AB82))</f>
      </c>
      <c r="Q79" s="119">
        <f>IF(Calculations!A79&gt;Calculations!H$2,"",Calculations!AC$2)</f>
      </c>
      <c r="R79" s="119">
        <f>IF(Calculations!A79&gt;Calculations!H$2,"",Calculations!AD$2)</f>
      </c>
      <c r="S79" s="119">
        <f>IF(Calculations!A79&gt;Calculations!H$2,"",Calculations!AE$2)</f>
      </c>
      <c r="T79" s="119">
        <f>IF(Calculations!A79&gt;Calculations!H$2,"",Calculations!AF$2)</f>
      </c>
      <c r="U79" s="119">
        <f>IF(Calculations!A79&gt;Calculations!H$2,"",Calculations!AG$2)</f>
      </c>
      <c r="V79" s="119">
        <f>IF(Calculations!A79&gt;Calculations!H$2,"",Calculations!AH$2)</f>
      </c>
      <c r="W79" s="119">
        <f>IF(Calculations!A79&gt;Calculations!H$2,"",Calculations!AI$2)</f>
      </c>
      <c r="X79" s="120">
        <f>IF(Calculations!A79&gt;Calculations!H$2,"",IF(Calculations!A79&gt;Calculations!F$2,Calculations!AJ$2,Calculations!AJ82))</f>
      </c>
      <c r="Y79" s="119">
        <f>IF(Calculations!A79&gt;Calculations!H$2,"",IF(Calculations!A79&gt;Calculations!F$2,"",Calculations!AK82))</f>
      </c>
      <c r="Z79" s="118">
        <f ca="1">IF(Calculations!A79&gt;Calculations!H$2,"",INDIRECT("Calculations!"&amp;ADDRESS(Calculations!$C79,38)))</f>
      </c>
    </row>
    <row r="80" spans="1:26" ht="12.75">
      <c r="A80" s="117">
        <f>Calculations!B80</f>
      </c>
      <c r="B80" s="70">
        <f ca="1">IF(Calculations!A80&gt;Calculations!H$2,"",IF(Calculations!A80&gt;Calculations!F$2,INDIRECT("Calculations!"&amp;ADDRESS(Calculations!$C80,18)),""))</f>
      </c>
      <c r="C80" s="70">
        <f ca="1">IF(Calculations!A80&gt;Calculations!H$2,"",INDIRECT("Calculations!"&amp;ADDRESS(Calculations!$C80,19)))</f>
      </c>
      <c r="D80" s="70">
        <f ca="1">IF(Calculations!A80&gt;Calculations!H$2,"",INDIRECT("Calculations!"&amp;ADDRESS(Calculations!$C80,24)))</f>
      </c>
      <c r="E80" s="70">
        <f ca="1">IF(ISERROR(FIND("C",INDIRECT("Calculations!"&amp;ADDRESS(Calculations!$C80,20)))),"","Y")</f>
      </c>
      <c r="F80" s="70">
        <f ca="1">IF(ISERROR(FIND("F",INDIRECT("Calculations!"&amp;ADDRESS(Calculations!$C80,20)))),"","Y")</f>
      </c>
      <c r="G80" s="70">
        <f ca="1">IF(ISERROR(FIND("M",INDIRECT("Calculations!"&amp;ADDRESS(Calculations!$C80,20)))),"","Y")</f>
      </c>
      <c r="H80" s="70">
        <f ca="1">IF(ISERROR(FIND("E",INDIRECT("Calculations!"&amp;ADDRESS(Calculations!$C80,20)))),"","Y")</f>
      </c>
      <c r="I80" s="70">
        <f ca="1">IF(ISERROR(FIND("B",INDIRECT("Calculations!"&amp;ADDRESS(Calculations!$C80,20)))),"","Y")</f>
      </c>
      <c r="J80" s="70">
        <f ca="1">IF(ISERROR(FIND("G",INDIRECT("Calculations!"&amp;ADDRESS(Calculations!$C80,20)))),"","Y")</f>
      </c>
      <c r="K80" s="70">
        <f ca="1">IF(ISERROR(FIND("T",INDIRECT("Calculations!"&amp;ADDRESS(Calculations!$C80,20)))),"","Y")</f>
      </c>
      <c r="L80" s="118">
        <f ca="1">IF(Calculations!A80&gt;Calculations!H$2,"",INDIRECT("Calculations!"&amp;ADDRESS(Calculations!$C80,22)))</f>
      </c>
      <c r="M80" s="118">
        <f>IF(Calculations!A80&gt;Calculations!H$2,"",Calculations!Y$2)</f>
      </c>
      <c r="N80" s="119">
        <f>IF(Calculations!A80&gt;Calculations!H$2,"",IF(Calculations!A80&gt;Calculations!F$2,Calculations!Z$2,Calculations!Z83))</f>
      </c>
      <c r="O80" s="118">
        <f>IF(Calculations!A80&gt;Calculations!H$2,"",IF(Calculations!A80&gt;Calculations!F$2,Calculations!AA$2,Calculations!AA83))</f>
      </c>
      <c r="P80" s="119">
        <f>IF(Calculations!A80&gt;Calculations!H$2,"",IF(Calculations!A80&gt;Calculations!F$2,Calculations!AB$2,Calculations!AB83))</f>
      </c>
      <c r="Q80" s="119">
        <f>IF(Calculations!A80&gt;Calculations!H$2,"",Calculations!AC$2)</f>
      </c>
      <c r="R80" s="119">
        <f>IF(Calculations!A80&gt;Calculations!H$2,"",Calculations!AD$2)</f>
      </c>
      <c r="S80" s="119">
        <f>IF(Calculations!A80&gt;Calculations!H$2,"",Calculations!AE$2)</f>
      </c>
      <c r="T80" s="119">
        <f>IF(Calculations!A80&gt;Calculations!H$2,"",Calculations!AF$2)</f>
      </c>
      <c r="U80" s="119">
        <f>IF(Calculations!A80&gt;Calculations!H$2,"",Calculations!AG$2)</f>
      </c>
      <c r="V80" s="119">
        <f>IF(Calculations!A80&gt;Calculations!H$2,"",Calculations!AH$2)</f>
      </c>
      <c r="W80" s="119">
        <f>IF(Calculations!A80&gt;Calculations!H$2,"",Calculations!AI$2)</f>
      </c>
      <c r="X80" s="120">
        <f>IF(Calculations!A80&gt;Calculations!H$2,"",IF(Calculations!A80&gt;Calculations!F$2,Calculations!AJ$2,Calculations!AJ83))</f>
      </c>
      <c r="Y80" s="119">
        <f>IF(Calculations!A80&gt;Calculations!H$2,"",IF(Calculations!A80&gt;Calculations!F$2,"",Calculations!AK83))</f>
      </c>
      <c r="Z80" s="118">
        <f ca="1">IF(Calculations!A80&gt;Calculations!H$2,"",INDIRECT("Calculations!"&amp;ADDRESS(Calculations!$C80,38)))</f>
      </c>
    </row>
    <row r="81" spans="1:26" ht="12.75">
      <c r="A81" s="117">
        <f>Calculations!B81</f>
      </c>
      <c r="B81" s="70">
        <f ca="1">IF(Calculations!A81&gt;Calculations!H$2,"",IF(Calculations!A81&gt;Calculations!F$2,INDIRECT("Calculations!"&amp;ADDRESS(Calculations!$C81,18)),""))</f>
      </c>
      <c r="C81" s="70">
        <f ca="1">IF(Calculations!A81&gt;Calculations!H$2,"",INDIRECT("Calculations!"&amp;ADDRESS(Calculations!$C81,19)))</f>
      </c>
      <c r="D81" s="70">
        <f ca="1">IF(Calculations!A81&gt;Calculations!H$2,"",INDIRECT("Calculations!"&amp;ADDRESS(Calculations!$C81,24)))</f>
      </c>
      <c r="E81" s="70">
        <f ca="1">IF(ISERROR(FIND("C",INDIRECT("Calculations!"&amp;ADDRESS(Calculations!$C81,20)))),"","Y")</f>
      </c>
      <c r="F81" s="70">
        <f ca="1">IF(ISERROR(FIND("F",INDIRECT("Calculations!"&amp;ADDRESS(Calculations!$C81,20)))),"","Y")</f>
      </c>
      <c r="G81" s="70">
        <f ca="1">IF(ISERROR(FIND("M",INDIRECT("Calculations!"&amp;ADDRESS(Calculations!$C81,20)))),"","Y")</f>
      </c>
      <c r="H81" s="70">
        <f ca="1">IF(ISERROR(FIND("E",INDIRECT("Calculations!"&amp;ADDRESS(Calculations!$C81,20)))),"","Y")</f>
      </c>
      <c r="I81" s="70">
        <f ca="1">IF(ISERROR(FIND("B",INDIRECT("Calculations!"&amp;ADDRESS(Calculations!$C81,20)))),"","Y")</f>
      </c>
      <c r="J81" s="70">
        <f ca="1">IF(ISERROR(FIND("G",INDIRECT("Calculations!"&amp;ADDRESS(Calculations!$C81,20)))),"","Y")</f>
      </c>
      <c r="K81" s="70">
        <f ca="1">IF(ISERROR(FIND("T",INDIRECT("Calculations!"&amp;ADDRESS(Calculations!$C81,20)))),"","Y")</f>
      </c>
      <c r="L81" s="118">
        <f ca="1">IF(Calculations!A81&gt;Calculations!H$2,"",INDIRECT("Calculations!"&amp;ADDRESS(Calculations!$C81,22)))</f>
      </c>
      <c r="M81" s="118">
        <f>IF(Calculations!A81&gt;Calculations!H$2,"",Calculations!Y$2)</f>
      </c>
      <c r="N81" s="119">
        <f>IF(Calculations!A81&gt;Calculations!H$2,"",IF(Calculations!A81&gt;Calculations!F$2,Calculations!Z$2,Calculations!Z84))</f>
      </c>
      <c r="O81" s="118">
        <f>IF(Calculations!A81&gt;Calculations!H$2,"",IF(Calculations!A81&gt;Calculations!F$2,Calculations!AA$2,Calculations!AA84))</f>
      </c>
      <c r="P81" s="119">
        <f>IF(Calculations!A81&gt;Calculations!H$2,"",IF(Calculations!A81&gt;Calculations!F$2,Calculations!AB$2,Calculations!AB84))</f>
      </c>
      <c r="Q81" s="119">
        <f>IF(Calculations!A81&gt;Calculations!H$2,"",Calculations!AC$2)</f>
      </c>
      <c r="R81" s="119">
        <f>IF(Calculations!A81&gt;Calculations!H$2,"",Calculations!AD$2)</f>
      </c>
      <c r="S81" s="119">
        <f>IF(Calculations!A81&gt;Calculations!H$2,"",Calculations!AE$2)</f>
      </c>
      <c r="T81" s="119">
        <f>IF(Calculations!A81&gt;Calculations!H$2,"",Calculations!AF$2)</f>
      </c>
      <c r="U81" s="119">
        <f>IF(Calculations!A81&gt;Calculations!H$2,"",Calculations!AG$2)</f>
      </c>
      <c r="V81" s="119">
        <f>IF(Calculations!A81&gt;Calculations!H$2,"",Calculations!AH$2)</f>
      </c>
      <c r="W81" s="119">
        <f>IF(Calculations!A81&gt;Calculations!H$2,"",Calculations!AI$2)</f>
      </c>
      <c r="X81" s="120">
        <f>IF(Calculations!A81&gt;Calculations!H$2,"",IF(Calculations!A81&gt;Calculations!F$2,Calculations!AJ$2,Calculations!AJ84))</f>
      </c>
      <c r="Y81" s="119">
        <f>IF(Calculations!A81&gt;Calculations!H$2,"",IF(Calculations!A81&gt;Calculations!F$2,"",Calculations!AK84))</f>
      </c>
      <c r="Z81" s="118">
        <f ca="1">IF(Calculations!A81&gt;Calculations!H$2,"",INDIRECT("Calculations!"&amp;ADDRESS(Calculations!$C81,38)))</f>
      </c>
    </row>
    <row r="82" spans="1:26" ht="12.75">
      <c r="A82" s="117">
        <f>Calculations!B82</f>
      </c>
      <c r="B82" s="70">
        <f ca="1">IF(Calculations!A82&gt;Calculations!H$2,"",IF(Calculations!A82&gt;Calculations!F$2,INDIRECT("Calculations!"&amp;ADDRESS(Calculations!$C82,18)),""))</f>
      </c>
      <c r="C82" s="70">
        <f ca="1">IF(Calculations!A82&gt;Calculations!H$2,"",INDIRECT("Calculations!"&amp;ADDRESS(Calculations!$C82,19)))</f>
      </c>
      <c r="D82" s="70">
        <f ca="1">IF(Calculations!A82&gt;Calculations!H$2,"",INDIRECT("Calculations!"&amp;ADDRESS(Calculations!$C82,24)))</f>
      </c>
      <c r="E82" s="70">
        <f ca="1">IF(ISERROR(FIND("C",INDIRECT("Calculations!"&amp;ADDRESS(Calculations!$C82,20)))),"","Y")</f>
      </c>
      <c r="F82" s="70">
        <f ca="1">IF(ISERROR(FIND("F",INDIRECT("Calculations!"&amp;ADDRESS(Calculations!$C82,20)))),"","Y")</f>
      </c>
      <c r="G82" s="70">
        <f ca="1">IF(ISERROR(FIND("M",INDIRECT("Calculations!"&amp;ADDRESS(Calculations!$C82,20)))),"","Y")</f>
      </c>
      <c r="H82" s="70">
        <f ca="1">IF(ISERROR(FIND("E",INDIRECT("Calculations!"&amp;ADDRESS(Calculations!$C82,20)))),"","Y")</f>
      </c>
      <c r="I82" s="70">
        <f ca="1">IF(ISERROR(FIND("B",INDIRECT("Calculations!"&amp;ADDRESS(Calculations!$C82,20)))),"","Y")</f>
      </c>
      <c r="J82" s="70">
        <f ca="1">IF(ISERROR(FIND("G",INDIRECT("Calculations!"&amp;ADDRESS(Calculations!$C82,20)))),"","Y")</f>
      </c>
      <c r="K82" s="70">
        <f ca="1">IF(ISERROR(FIND("T",INDIRECT("Calculations!"&amp;ADDRESS(Calculations!$C82,20)))),"","Y")</f>
      </c>
      <c r="L82" s="118">
        <f ca="1">IF(Calculations!A82&gt;Calculations!H$2,"",INDIRECT("Calculations!"&amp;ADDRESS(Calculations!$C82,22)))</f>
      </c>
      <c r="M82" s="118">
        <f>IF(Calculations!A82&gt;Calculations!H$2,"",Calculations!Y$2)</f>
      </c>
      <c r="N82" s="119">
        <f>IF(Calculations!A82&gt;Calculations!H$2,"",IF(Calculations!A82&gt;Calculations!F$2,Calculations!Z$2,Calculations!Z85))</f>
      </c>
      <c r="O82" s="118">
        <f>IF(Calculations!A82&gt;Calculations!H$2,"",IF(Calculations!A82&gt;Calculations!F$2,Calculations!AA$2,Calculations!AA85))</f>
      </c>
      <c r="P82" s="119">
        <f>IF(Calculations!A82&gt;Calculations!H$2,"",IF(Calculations!A82&gt;Calculations!F$2,Calculations!AB$2,Calculations!AB85))</f>
      </c>
      <c r="Q82" s="119">
        <f>IF(Calculations!A82&gt;Calculations!H$2,"",Calculations!AC$2)</f>
      </c>
      <c r="R82" s="119">
        <f>IF(Calculations!A82&gt;Calculations!H$2,"",Calculations!AD$2)</f>
      </c>
      <c r="S82" s="119">
        <f>IF(Calculations!A82&gt;Calculations!H$2,"",Calculations!AE$2)</f>
      </c>
      <c r="T82" s="119">
        <f>IF(Calculations!A82&gt;Calculations!H$2,"",Calculations!AF$2)</f>
      </c>
      <c r="U82" s="119">
        <f>IF(Calculations!A82&gt;Calculations!H$2,"",Calculations!AG$2)</f>
      </c>
      <c r="V82" s="119">
        <f>IF(Calculations!A82&gt;Calculations!H$2,"",Calculations!AH$2)</f>
      </c>
      <c r="W82" s="119">
        <f>IF(Calculations!A82&gt;Calculations!H$2,"",Calculations!AI$2)</f>
      </c>
      <c r="X82" s="120">
        <f>IF(Calculations!A82&gt;Calculations!H$2,"",IF(Calculations!A82&gt;Calculations!F$2,Calculations!AJ$2,Calculations!AJ85))</f>
      </c>
      <c r="Y82" s="119">
        <f>IF(Calculations!A82&gt;Calculations!H$2,"",IF(Calculations!A82&gt;Calculations!F$2,"",Calculations!AK85))</f>
      </c>
      <c r="Z82" s="118">
        <f ca="1">IF(Calculations!A82&gt;Calculations!H$2,"",INDIRECT("Calculations!"&amp;ADDRESS(Calculations!$C82,38)))</f>
      </c>
    </row>
    <row r="83" spans="1:26" ht="12.75">
      <c r="A83" s="117">
        <f>Calculations!B83</f>
      </c>
      <c r="B83" s="70">
        <f ca="1">IF(Calculations!A83&gt;Calculations!H$2,"",IF(Calculations!A83&gt;Calculations!F$2,INDIRECT("Calculations!"&amp;ADDRESS(Calculations!$C83,18)),""))</f>
      </c>
      <c r="C83" s="70">
        <f ca="1">IF(Calculations!A83&gt;Calculations!H$2,"",INDIRECT("Calculations!"&amp;ADDRESS(Calculations!$C83,19)))</f>
      </c>
      <c r="D83" s="70">
        <f ca="1">IF(Calculations!A83&gt;Calculations!H$2,"",INDIRECT("Calculations!"&amp;ADDRESS(Calculations!$C83,24)))</f>
      </c>
      <c r="E83" s="70">
        <f ca="1">IF(ISERROR(FIND("C",INDIRECT("Calculations!"&amp;ADDRESS(Calculations!$C83,20)))),"","Y")</f>
      </c>
      <c r="F83" s="70">
        <f ca="1">IF(ISERROR(FIND("F",INDIRECT("Calculations!"&amp;ADDRESS(Calculations!$C83,20)))),"","Y")</f>
      </c>
      <c r="G83" s="70">
        <f ca="1">IF(ISERROR(FIND("M",INDIRECT("Calculations!"&amp;ADDRESS(Calculations!$C83,20)))),"","Y")</f>
      </c>
      <c r="H83" s="70">
        <f ca="1">IF(ISERROR(FIND("E",INDIRECT("Calculations!"&amp;ADDRESS(Calculations!$C83,20)))),"","Y")</f>
      </c>
      <c r="I83" s="70">
        <f ca="1">IF(ISERROR(FIND("B",INDIRECT("Calculations!"&amp;ADDRESS(Calculations!$C83,20)))),"","Y")</f>
      </c>
      <c r="J83" s="70">
        <f ca="1">IF(ISERROR(FIND("G",INDIRECT("Calculations!"&amp;ADDRESS(Calculations!$C83,20)))),"","Y")</f>
      </c>
      <c r="K83" s="70">
        <f ca="1">IF(ISERROR(FIND("T",INDIRECT("Calculations!"&amp;ADDRESS(Calculations!$C83,20)))),"","Y")</f>
      </c>
      <c r="L83" s="118">
        <f ca="1">IF(Calculations!A83&gt;Calculations!H$2,"",INDIRECT("Calculations!"&amp;ADDRESS(Calculations!$C83,22)))</f>
      </c>
      <c r="M83" s="118">
        <f>IF(Calculations!A83&gt;Calculations!H$2,"",Calculations!Y$2)</f>
      </c>
      <c r="N83" s="119">
        <f>IF(Calculations!A83&gt;Calculations!H$2,"",IF(Calculations!A83&gt;Calculations!F$2,Calculations!Z$2,Calculations!Z86))</f>
      </c>
      <c r="O83" s="118">
        <f>IF(Calculations!A83&gt;Calculations!H$2,"",IF(Calculations!A83&gt;Calculations!F$2,Calculations!AA$2,Calculations!AA86))</f>
      </c>
      <c r="P83" s="119">
        <f>IF(Calculations!A83&gt;Calculations!H$2,"",IF(Calculations!A83&gt;Calculations!F$2,Calculations!AB$2,Calculations!AB86))</f>
      </c>
      <c r="Q83" s="119">
        <f>IF(Calculations!A83&gt;Calculations!H$2,"",Calculations!AC$2)</f>
      </c>
      <c r="R83" s="119">
        <f>IF(Calculations!A83&gt;Calculations!H$2,"",Calculations!AD$2)</f>
      </c>
      <c r="S83" s="119">
        <f>IF(Calculations!A83&gt;Calculations!H$2,"",Calculations!AE$2)</f>
      </c>
      <c r="T83" s="119">
        <f>IF(Calculations!A83&gt;Calculations!H$2,"",Calculations!AF$2)</f>
      </c>
      <c r="U83" s="119">
        <f>IF(Calculations!A83&gt;Calculations!H$2,"",Calculations!AG$2)</f>
      </c>
      <c r="V83" s="119">
        <f>IF(Calculations!A83&gt;Calculations!H$2,"",Calculations!AH$2)</f>
      </c>
      <c r="W83" s="119">
        <f>IF(Calculations!A83&gt;Calculations!H$2,"",Calculations!AI$2)</f>
      </c>
      <c r="X83" s="120">
        <f>IF(Calculations!A83&gt;Calculations!H$2,"",IF(Calculations!A83&gt;Calculations!F$2,Calculations!AJ$2,Calculations!AJ86))</f>
      </c>
      <c r="Y83" s="119">
        <f>IF(Calculations!A83&gt;Calculations!H$2,"",IF(Calculations!A83&gt;Calculations!F$2,"",Calculations!AK86))</f>
      </c>
      <c r="Z83" s="118">
        <f ca="1">IF(Calculations!A83&gt;Calculations!H$2,"",INDIRECT("Calculations!"&amp;ADDRESS(Calculations!$C83,38)))</f>
      </c>
    </row>
    <row r="84" spans="1:26" ht="12.75">
      <c r="A84" s="117">
        <f>Calculations!B84</f>
      </c>
      <c r="B84" s="70">
        <f ca="1">IF(Calculations!A84&gt;Calculations!H$2,"",IF(Calculations!A84&gt;Calculations!F$2,INDIRECT("Calculations!"&amp;ADDRESS(Calculations!$C84,18)),""))</f>
      </c>
      <c r="C84" s="70">
        <f ca="1">IF(Calculations!A84&gt;Calculations!H$2,"",INDIRECT("Calculations!"&amp;ADDRESS(Calculations!$C84,19)))</f>
      </c>
      <c r="D84" s="70">
        <f ca="1">IF(Calculations!A84&gt;Calculations!H$2,"",INDIRECT("Calculations!"&amp;ADDRESS(Calculations!$C84,24)))</f>
      </c>
      <c r="E84" s="70">
        <f ca="1">IF(ISERROR(FIND("C",INDIRECT("Calculations!"&amp;ADDRESS(Calculations!$C84,20)))),"","Y")</f>
      </c>
      <c r="F84" s="70">
        <f ca="1">IF(ISERROR(FIND("F",INDIRECT("Calculations!"&amp;ADDRESS(Calculations!$C84,20)))),"","Y")</f>
      </c>
      <c r="G84" s="70">
        <f ca="1">IF(ISERROR(FIND("M",INDIRECT("Calculations!"&amp;ADDRESS(Calculations!$C84,20)))),"","Y")</f>
      </c>
      <c r="H84" s="70">
        <f ca="1">IF(ISERROR(FIND("E",INDIRECT("Calculations!"&amp;ADDRESS(Calculations!$C84,20)))),"","Y")</f>
      </c>
      <c r="I84" s="70">
        <f ca="1">IF(ISERROR(FIND("B",INDIRECT("Calculations!"&amp;ADDRESS(Calculations!$C84,20)))),"","Y")</f>
      </c>
      <c r="J84" s="70">
        <f ca="1">IF(ISERROR(FIND("G",INDIRECT("Calculations!"&amp;ADDRESS(Calculations!$C84,20)))),"","Y")</f>
      </c>
      <c r="K84" s="70">
        <f ca="1">IF(ISERROR(FIND("T",INDIRECT("Calculations!"&amp;ADDRESS(Calculations!$C84,20)))),"","Y")</f>
      </c>
      <c r="L84" s="118">
        <f ca="1">IF(Calculations!A84&gt;Calculations!H$2,"",INDIRECT("Calculations!"&amp;ADDRESS(Calculations!$C84,22)))</f>
      </c>
      <c r="M84" s="118">
        <f>IF(Calculations!A84&gt;Calculations!H$2,"",Calculations!Y$2)</f>
      </c>
      <c r="N84" s="119">
        <f>IF(Calculations!A84&gt;Calculations!H$2,"",IF(Calculations!A84&gt;Calculations!F$2,Calculations!Z$2,Calculations!Z87))</f>
      </c>
      <c r="O84" s="118">
        <f>IF(Calculations!A84&gt;Calculations!H$2,"",IF(Calculations!A84&gt;Calculations!F$2,Calculations!AA$2,Calculations!AA87))</f>
      </c>
      <c r="P84" s="119">
        <f>IF(Calculations!A84&gt;Calculations!H$2,"",IF(Calculations!A84&gt;Calculations!F$2,Calculations!AB$2,Calculations!AB87))</f>
      </c>
      <c r="Q84" s="119">
        <f>IF(Calculations!A84&gt;Calculations!H$2,"",Calculations!AC$2)</f>
      </c>
      <c r="R84" s="119">
        <f>IF(Calculations!A84&gt;Calculations!H$2,"",Calculations!AD$2)</f>
      </c>
      <c r="S84" s="119">
        <f>IF(Calculations!A84&gt;Calculations!H$2,"",Calculations!AE$2)</f>
      </c>
      <c r="T84" s="119">
        <f>IF(Calculations!A84&gt;Calculations!H$2,"",Calculations!AF$2)</f>
      </c>
      <c r="U84" s="119">
        <f>IF(Calculations!A84&gt;Calculations!H$2,"",Calculations!AG$2)</f>
      </c>
      <c r="V84" s="119">
        <f>IF(Calculations!A84&gt;Calculations!H$2,"",Calculations!AH$2)</f>
      </c>
      <c r="W84" s="119">
        <f>IF(Calculations!A84&gt;Calculations!H$2,"",Calculations!AI$2)</f>
      </c>
      <c r="X84" s="120">
        <f>IF(Calculations!A84&gt;Calculations!H$2,"",IF(Calculations!A84&gt;Calculations!F$2,Calculations!AJ$2,Calculations!AJ87))</f>
      </c>
      <c r="Y84" s="119">
        <f>IF(Calculations!A84&gt;Calculations!H$2,"",IF(Calculations!A84&gt;Calculations!F$2,"",Calculations!AK87))</f>
      </c>
      <c r="Z84" s="118">
        <f ca="1">IF(Calculations!A84&gt;Calculations!H$2,"",INDIRECT("Calculations!"&amp;ADDRESS(Calculations!$C84,38)))</f>
      </c>
    </row>
    <row r="85" spans="1:26" ht="12.75">
      <c r="A85" s="117">
        <f>Calculations!B85</f>
      </c>
      <c r="B85" s="70">
        <f ca="1">IF(Calculations!A85&gt;Calculations!H$2,"",IF(Calculations!A85&gt;Calculations!F$2,INDIRECT("Calculations!"&amp;ADDRESS(Calculations!$C85,18)),""))</f>
      </c>
      <c r="C85" s="70">
        <f ca="1">IF(Calculations!A85&gt;Calculations!H$2,"",INDIRECT("Calculations!"&amp;ADDRESS(Calculations!$C85,19)))</f>
      </c>
      <c r="D85" s="70">
        <f ca="1">IF(Calculations!A85&gt;Calculations!H$2,"",INDIRECT("Calculations!"&amp;ADDRESS(Calculations!$C85,24)))</f>
      </c>
      <c r="E85" s="70">
        <f ca="1">IF(ISERROR(FIND("C",INDIRECT("Calculations!"&amp;ADDRESS(Calculations!$C85,20)))),"","Y")</f>
      </c>
      <c r="F85" s="70">
        <f ca="1">IF(ISERROR(FIND("F",INDIRECT("Calculations!"&amp;ADDRESS(Calculations!$C85,20)))),"","Y")</f>
      </c>
      <c r="G85" s="70">
        <f ca="1">IF(ISERROR(FIND("M",INDIRECT("Calculations!"&amp;ADDRESS(Calculations!$C85,20)))),"","Y")</f>
      </c>
      <c r="H85" s="70">
        <f ca="1">IF(ISERROR(FIND("E",INDIRECT("Calculations!"&amp;ADDRESS(Calculations!$C85,20)))),"","Y")</f>
      </c>
      <c r="I85" s="70">
        <f ca="1">IF(ISERROR(FIND("B",INDIRECT("Calculations!"&amp;ADDRESS(Calculations!$C85,20)))),"","Y")</f>
      </c>
      <c r="J85" s="70">
        <f ca="1">IF(ISERROR(FIND("G",INDIRECT("Calculations!"&amp;ADDRESS(Calculations!$C85,20)))),"","Y")</f>
      </c>
      <c r="K85" s="70">
        <f ca="1">IF(ISERROR(FIND("T",INDIRECT("Calculations!"&amp;ADDRESS(Calculations!$C85,20)))),"","Y")</f>
      </c>
      <c r="L85" s="118">
        <f ca="1">IF(Calculations!A85&gt;Calculations!H$2,"",INDIRECT("Calculations!"&amp;ADDRESS(Calculations!$C85,22)))</f>
      </c>
      <c r="M85" s="118">
        <f>IF(Calculations!A85&gt;Calculations!H$2,"",Calculations!Y$2)</f>
      </c>
      <c r="N85" s="119">
        <f>IF(Calculations!A85&gt;Calculations!H$2,"",IF(Calculations!A85&gt;Calculations!F$2,Calculations!Z$2,Calculations!Z88))</f>
      </c>
      <c r="O85" s="118">
        <f>IF(Calculations!A85&gt;Calculations!H$2,"",IF(Calculations!A85&gt;Calculations!F$2,Calculations!AA$2,Calculations!AA88))</f>
      </c>
      <c r="P85" s="119">
        <f>IF(Calculations!A85&gt;Calculations!H$2,"",IF(Calculations!A85&gt;Calculations!F$2,Calculations!AB$2,Calculations!AB88))</f>
      </c>
      <c r="Q85" s="119">
        <f>IF(Calculations!A85&gt;Calculations!H$2,"",Calculations!AC$2)</f>
      </c>
      <c r="R85" s="119">
        <f>IF(Calculations!A85&gt;Calculations!H$2,"",Calculations!AD$2)</f>
      </c>
      <c r="S85" s="119">
        <f>IF(Calculations!A85&gt;Calculations!H$2,"",Calculations!AE$2)</f>
      </c>
      <c r="T85" s="119">
        <f>IF(Calculations!A85&gt;Calculations!H$2,"",Calculations!AF$2)</f>
      </c>
      <c r="U85" s="119">
        <f>IF(Calculations!A85&gt;Calculations!H$2,"",Calculations!AG$2)</f>
      </c>
      <c r="V85" s="119">
        <f>IF(Calculations!A85&gt;Calculations!H$2,"",Calculations!AH$2)</f>
      </c>
      <c r="W85" s="119">
        <f>IF(Calculations!A85&gt;Calculations!H$2,"",Calculations!AI$2)</f>
      </c>
      <c r="X85" s="120">
        <f>IF(Calculations!A85&gt;Calculations!H$2,"",IF(Calculations!A85&gt;Calculations!F$2,Calculations!AJ$2,Calculations!AJ88))</f>
      </c>
      <c r="Y85" s="119">
        <f>IF(Calculations!A85&gt;Calculations!H$2,"",IF(Calculations!A85&gt;Calculations!F$2,"",Calculations!AK88))</f>
      </c>
      <c r="Z85" s="118">
        <f ca="1">IF(Calculations!A85&gt;Calculations!H$2,"",INDIRECT("Calculations!"&amp;ADDRESS(Calculations!$C85,38)))</f>
      </c>
    </row>
    <row r="86" spans="1:26" ht="12.75">
      <c r="A86" s="117">
        <f>Calculations!B86</f>
      </c>
      <c r="B86" s="70">
        <f ca="1">IF(Calculations!A86&gt;Calculations!H$2,"",IF(Calculations!A86&gt;Calculations!F$2,INDIRECT("Calculations!"&amp;ADDRESS(Calculations!$C86,18)),""))</f>
      </c>
      <c r="C86" s="70">
        <f ca="1">IF(Calculations!A86&gt;Calculations!H$2,"",INDIRECT("Calculations!"&amp;ADDRESS(Calculations!$C86,19)))</f>
      </c>
      <c r="D86" s="70">
        <f ca="1">IF(Calculations!A86&gt;Calculations!H$2,"",INDIRECT("Calculations!"&amp;ADDRESS(Calculations!$C86,24)))</f>
      </c>
      <c r="E86" s="70">
        <f ca="1">IF(ISERROR(FIND("C",INDIRECT("Calculations!"&amp;ADDRESS(Calculations!$C86,20)))),"","Y")</f>
      </c>
      <c r="F86" s="70">
        <f ca="1">IF(ISERROR(FIND("F",INDIRECT("Calculations!"&amp;ADDRESS(Calculations!$C86,20)))),"","Y")</f>
      </c>
      <c r="G86" s="70">
        <f ca="1">IF(ISERROR(FIND("M",INDIRECT("Calculations!"&amp;ADDRESS(Calculations!$C86,20)))),"","Y")</f>
      </c>
      <c r="H86" s="70">
        <f ca="1">IF(ISERROR(FIND("E",INDIRECT("Calculations!"&amp;ADDRESS(Calculations!$C86,20)))),"","Y")</f>
      </c>
      <c r="I86" s="70">
        <f ca="1">IF(ISERROR(FIND("B",INDIRECT("Calculations!"&amp;ADDRESS(Calculations!$C86,20)))),"","Y")</f>
      </c>
      <c r="J86" s="70">
        <f ca="1">IF(ISERROR(FIND("G",INDIRECT("Calculations!"&amp;ADDRESS(Calculations!$C86,20)))),"","Y")</f>
      </c>
      <c r="K86" s="70">
        <f ca="1">IF(ISERROR(FIND("T",INDIRECT("Calculations!"&amp;ADDRESS(Calculations!$C86,20)))),"","Y")</f>
      </c>
      <c r="L86" s="118">
        <f ca="1">IF(Calculations!A86&gt;Calculations!H$2,"",INDIRECT("Calculations!"&amp;ADDRESS(Calculations!$C86,22)))</f>
      </c>
      <c r="M86" s="118">
        <f>IF(Calculations!A86&gt;Calculations!H$2,"",Calculations!Y$2)</f>
      </c>
      <c r="N86" s="119">
        <f>IF(Calculations!A86&gt;Calculations!H$2,"",IF(Calculations!A86&gt;Calculations!F$2,Calculations!Z$2,Calculations!Z89))</f>
      </c>
      <c r="O86" s="118">
        <f>IF(Calculations!A86&gt;Calculations!H$2,"",IF(Calculations!A86&gt;Calculations!F$2,Calculations!AA$2,Calculations!AA89))</f>
      </c>
      <c r="P86" s="119">
        <f>IF(Calculations!A86&gt;Calculations!H$2,"",IF(Calculations!A86&gt;Calculations!F$2,Calculations!AB$2,Calculations!AB89))</f>
      </c>
      <c r="Q86" s="119">
        <f>IF(Calculations!A86&gt;Calculations!H$2,"",Calculations!AC$2)</f>
      </c>
      <c r="R86" s="119">
        <f>IF(Calculations!A86&gt;Calculations!H$2,"",Calculations!AD$2)</f>
      </c>
      <c r="S86" s="119">
        <f>IF(Calculations!A86&gt;Calculations!H$2,"",Calculations!AE$2)</f>
      </c>
      <c r="T86" s="119">
        <f>IF(Calculations!A86&gt;Calculations!H$2,"",Calculations!AF$2)</f>
      </c>
      <c r="U86" s="119">
        <f>IF(Calculations!A86&gt;Calculations!H$2,"",Calculations!AG$2)</f>
      </c>
      <c r="V86" s="119">
        <f>IF(Calculations!A86&gt;Calculations!H$2,"",Calculations!AH$2)</f>
      </c>
      <c r="W86" s="119">
        <f>IF(Calculations!A86&gt;Calculations!H$2,"",Calculations!AI$2)</f>
      </c>
      <c r="X86" s="120">
        <f>IF(Calculations!A86&gt;Calculations!H$2,"",IF(Calculations!A86&gt;Calculations!F$2,Calculations!AJ$2,Calculations!AJ89))</f>
      </c>
      <c r="Y86" s="119">
        <f>IF(Calculations!A86&gt;Calculations!H$2,"",IF(Calculations!A86&gt;Calculations!F$2,"",Calculations!AK89))</f>
      </c>
      <c r="Z86" s="118">
        <f ca="1">IF(Calculations!A86&gt;Calculations!H$2,"",INDIRECT("Calculations!"&amp;ADDRESS(Calculations!$C86,38)))</f>
      </c>
    </row>
    <row r="87" spans="1:26" ht="12.75">
      <c r="A87" s="117">
        <f>Calculations!B87</f>
      </c>
      <c r="B87" s="70">
        <f ca="1">IF(Calculations!A87&gt;Calculations!H$2,"",IF(Calculations!A87&gt;Calculations!F$2,INDIRECT("Calculations!"&amp;ADDRESS(Calculations!$C87,18)),""))</f>
      </c>
      <c r="C87" s="70">
        <f ca="1">IF(Calculations!A87&gt;Calculations!H$2,"",INDIRECT("Calculations!"&amp;ADDRESS(Calculations!$C87,19)))</f>
      </c>
      <c r="D87" s="70">
        <f ca="1">IF(Calculations!A87&gt;Calculations!H$2,"",INDIRECT("Calculations!"&amp;ADDRESS(Calculations!$C87,24)))</f>
      </c>
      <c r="E87" s="70">
        <f ca="1">IF(ISERROR(FIND("C",INDIRECT("Calculations!"&amp;ADDRESS(Calculations!$C87,20)))),"","Y")</f>
      </c>
      <c r="F87" s="70">
        <f ca="1">IF(ISERROR(FIND("F",INDIRECT("Calculations!"&amp;ADDRESS(Calculations!$C87,20)))),"","Y")</f>
      </c>
      <c r="G87" s="70">
        <f ca="1">IF(ISERROR(FIND("M",INDIRECT("Calculations!"&amp;ADDRESS(Calculations!$C87,20)))),"","Y")</f>
      </c>
      <c r="H87" s="70">
        <f ca="1">IF(ISERROR(FIND("E",INDIRECT("Calculations!"&amp;ADDRESS(Calculations!$C87,20)))),"","Y")</f>
      </c>
      <c r="I87" s="70">
        <f ca="1">IF(ISERROR(FIND("B",INDIRECT("Calculations!"&amp;ADDRESS(Calculations!$C87,20)))),"","Y")</f>
      </c>
      <c r="J87" s="70">
        <f ca="1">IF(ISERROR(FIND("G",INDIRECT("Calculations!"&amp;ADDRESS(Calculations!$C87,20)))),"","Y")</f>
      </c>
      <c r="K87" s="70">
        <f ca="1">IF(ISERROR(FIND("T",INDIRECT("Calculations!"&amp;ADDRESS(Calculations!$C87,20)))),"","Y")</f>
      </c>
      <c r="L87" s="118">
        <f ca="1">IF(Calculations!A87&gt;Calculations!H$2,"",INDIRECT("Calculations!"&amp;ADDRESS(Calculations!$C87,22)))</f>
      </c>
      <c r="M87" s="118">
        <f>IF(Calculations!A87&gt;Calculations!H$2,"",Calculations!Y$2)</f>
      </c>
      <c r="N87" s="119">
        <f>IF(Calculations!A87&gt;Calculations!H$2,"",IF(Calculations!A87&gt;Calculations!F$2,Calculations!Z$2,Calculations!Z90))</f>
      </c>
      <c r="O87" s="118">
        <f>IF(Calculations!A87&gt;Calculations!H$2,"",IF(Calculations!A87&gt;Calculations!F$2,Calculations!AA$2,Calculations!AA90))</f>
      </c>
      <c r="P87" s="119">
        <f>IF(Calculations!A87&gt;Calculations!H$2,"",IF(Calculations!A87&gt;Calculations!F$2,Calculations!AB$2,Calculations!AB90))</f>
      </c>
      <c r="Q87" s="119">
        <f>IF(Calculations!A87&gt;Calculations!H$2,"",Calculations!AC$2)</f>
      </c>
      <c r="R87" s="119">
        <f>IF(Calculations!A87&gt;Calculations!H$2,"",Calculations!AD$2)</f>
      </c>
      <c r="S87" s="119">
        <f>IF(Calculations!A87&gt;Calculations!H$2,"",Calculations!AE$2)</f>
      </c>
      <c r="T87" s="119">
        <f>IF(Calculations!A87&gt;Calculations!H$2,"",Calculations!AF$2)</f>
      </c>
      <c r="U87" s="119">
        <f>IF(Calculations!A87&gt;Calculations!H$2,"",Calculations!AG$2)</f>
      </c>
      <c r="V87" s="119">
        <f>IF(Calculations!A87&gt;Calculations!H$2,"",Calculations!AH$2)</f>
      </c>
      <c r="W87" s="119">
        <f>IF(Calculations!A87&gt;Calculations!H$2,"",Calculations!AI$2)</f>
      </c>
      <c r="X87" s="120">
        <f>IF(Calculations!A87&gt;Calculations!H$2,"",IF(Calculations!A87&gt;Calculations!F$2,Calculations!AJ$2,Calculations!AJ90))</f>
      </c>
      <c r="Y87" s="119">
        <f>IF(Calculations!A87&gt;Calculations!H$2,"",IF(Calculations!A87&gt;Calculations!F$2,"",Calculations!AK90))</f>
      </c>
      <c r="Z87" s="118">
        <f ca="1">IF(Calculations!A87&gt;Calculations!H$2,"",INDIRECT("Calculations!"&amp;ADDRESS(Calculations!$C87,38)))</f>
      </c>
    </row>
    <row r="88" spans="1:26" ht="12.75">
      <c r="A88" s="117">
        <f>Calculations!B88</f>
      </c>
      <c r="B88" s="70">
        <f ca="1">IF(Calculations!A88&gt;Calculations!H$2,"",IF(Calculations!A88&gt;Calculations!F$2,INDIRECT("Calculations!"&amp;ADDRESS(Calculations!$C88,18)),""))</f>
      </c>
      <c r="C88" s="70">
        <f ca="1">IF(Calculations!A88&gt;Calculations!H$2,"",INDIRECT("Calculations!"&amp;ADDRESS(Calculations!$C88,19)))</f>
      </c>
      <c r="D88" s="70">
        <f ca="1">IF(Calculations!A88&gt;Calculations!H$2,"",INDIRECT("Calculations!"&amp;ADDRESS(Calculations!$C88,24)))</f>
      </c>
      <c r="E88" s="70">
        <f ca="1">IF(ISERROR(FIND("C",INDIRECT("Calculations!"&amp;ADDRESS(Calculations!$C88,20)))),"","Y")</f>
      </c>
      <c r="F88" s="70">
        <f ca="1">IF(ISERROR(FIND("F",INDIRECT("Calculations!"&amp;ADDRESS(Calculations!$C88,20)))),"","Y")</f>
      </c>
      <c r="G88" s="70">
        <f ca="1">IF(ISERROR(FIND("M",INDIRECT("Calculations!"&amp;ADDRESS(Calculations!$C88,20)))),"","Y")</f>
      </c>
      <c r="H88" s="70">
        <f ca="1">IF(ISERROR(FIND("E",INDIRECT("Calculations!"&amp;ADDRESS(Calculations!$C88,20)))),"","Y")</f>
      </c>
      <c r="I88" s="70">
        <f ca="1">IF(ISERROR(FIND("B",INDIRECT("Calculations!"&amp;ADDRESS(Calculations!$C88,20)))),"","Y")</f>
      </c>
      <c r="J88" s="70">
        <f ca="1">IF(ISERROR(FIND("G",INDIRECT("Calculations!"&amp;ADDRESS(Calculations!$C88,20)))),"","Y")</f>
      </c>
      <c r="K88" s="70">
        <f ca="1">IF(ISERROR(FIND("T",INDIRECT("Calculations!"&amp;ADDRESS(Calculations!$C88,20)))),"","Y")</f>
      </c>
      <c r="L88" s="118">
        <f ca="1">IF(Calculations!A88&gt;Calculations!H$2,"",INDIRECT("Calculations!"&amp;ADDRESS(Calculations!$C88,22)))</f>
      </c>
      <c r="M88" s="118">
        <f>IF(Calculations!A88&gt;Calculations!H$2,"",Calculations!Y$2)</f>
      </c>
      <c r="N88" s="119">
        <f>IF(Calculations!A88&gt;Calculations!H$2,"",IF(Calculations!A88&gt;Calculations!F$2,Calculations!Z$2,Calculations!Z91))</f>
      </c>
      <c r="O88" s="118">
        <f>IF(Calculations!A88&gt;Calculations!H$2,"",IF(Calculations!A88&gt;Calculations!F$2,Calculations!AA$2,Calculations!AA91))</f>
      </c>
      <c r="P88" s="119">
        <f>IF(Calculations!A88&gt;Calculations!H$2,"",IF(Calculations!A88&gt;Calculations!F$2,Calculations!AB$2,Calculations!AB91))</f>
      </c>
      <c r="Q88" s="119">
        <f>IF(Calculations!A88&gt;Calculations!H$2,"",Calculations!AC$2)</f>
      </c>
      <c r="R88" s="119">
        <f>IF(Calculations!A88&gt;Calculations!H$2,"",Calculations!AD$2)</f>
      </c>
      <c r="S88" s="119">
        <f>IF(Calculations!A88&gt;Calculations!H$2,"",Calculations!AE$2)</f>
      </c>
      <c r="T88" s="119">
        <f>IF(Calculations!A88&gt;Calculations!H$2,"",Calculations!AF$2)</f>
      </c>
      <c r="U88" s="119">
        <f>IF(Calculations!A88&gt;Calculations!H$2,"",Calculations!AG$2)</f>
      </c>
      <c r="V88" s="119">
        <f>IF(Calculations!A88&gt;Calculations!H$2,"",Calculations!AH$2)</f>
      </c>
      <c r="W88" s="119">
        <f>IF(Calculations!A88&gt;Calculations!H$2,"",Calculations!AI$2)</f>
      </c>
      <c r="X88" s="120">
        <f>IF(Calculations!A88&gt;Calculations!H$2,"",IF(Calculations!A88&gt;Calculations!F$2,Calculations!AJ$2,Calculations!AJ91))</f>
      </c>
      <c r="Y88" s="119">
        <f>IF(Calculations!A88&gt;Calculations!H$2,"",IF(Calculations!A88&gt;Calculations!F$2,"",Calculations!AK91))</f>
      </c>
      <c r="Z88" s="118">
        <f ca="1">IF(Calculations!A88&gt;Calculations!H$2,"",INDIRECT("Calculations!"&amp;ADDRESS(Calculations!$C88,38)))</f>
      </c>
    </row>
    <row r="89" spans="1:26" ht="12.75">
      <c r="A89" s="117">
        <f>Calculations!B89</f>
      </c>
      <c r="B89" s="70">
        <f ca="1">IF(Calculations!A89&gt;Calculations!H$2,"",IF(Calculations!A89&gt;Calculations!F$2,INDIRECT("Calculations!"&amp;ADDRESS(Calculations!$C89,18)),""))</f>
      </c>
      <c r="C89" s="70">
        <f ca="1">IF(Calculations!A89&gt;Calculations!H$2,"",INDIRECT("Calculations!"&amp;ADDRESS(Calculations!$C89,19)))</f>
      </c>
      <c r="D89" s="70">
        <f ca="1">IF(Calculations!A89&gt;Calculations!H$2,"",INDIRECT("Calculations!"&amp;ADDRESS(Calculations!$C89,24)))</f>
      </c>
      <c r="E89" s="70">
        <f ca="1">IF(ISERROR(FIND("C",INDIRECT("Calculations!"&amp;ADDRESS(Calculations!$C89,20)))),"","Y")</f>
      </c>
      <c r="F89" s="70">
        <f ca="1">IF(ISERROR(FIND("F",INDIRECT("Calculations!"&amp;ADDRESS(Calculations!$C89,20)))),"","Y")</f>
      </c>
      <c r="G89" s="70">
        <f ca="1">IF(ISERROR(FIND("M",INDIRECT("Calculations!"&amp;ADDRESS(Calculations!$C89,20)))),"","Y")</f>
      </c>
      <c r="H89" s="70">
        <f ca="1">IF(ISERROR(FIND("E",INDIRECT("Calculations!"&amp;ADDRESS(Calculations!$C89,20)))),"","Y")</f>
      </c>
      <c r="I89" s="70">
        <f ca="1">IF(ISERROR(FIND("B",INDIRECT("Calculations!"&amp;ADDRESS(Calculations!$C89,20)))),"","Y")</f>
      </c>
      <c r="J89" s="70">
        <f ca="1">IF(ISERROR(FIND("G",INDIRECT("Calculations!"&amp;ADDRESS(Calculations!$C89,20)))),"","Y")</f>
      </c>
      <c r="K89" s="70">
        <f ca="1">IF(ISERROR(FIND("T",INDIRECT("Calculations!"&amp;ADDRESS(Calculations!$C89,20)))),"","Y")</f>
      </c>
      <c r="L89" s="118">
        <f ca="1">IF(Calculations!A89&gt;Calculations!H$2,"",INDIRECT("Calculations!"&amp;ADDRESS(Calculations!$C89,22)))</f>
      </c>
      <c r="M89" s="118">
        <f>IF(Calculations!A89&gt;Calculations!H$2,"",Calculations!Y$2)</f>
      </c>
      <c r="N89" s="119">
        <f>IF(Calculations!A89&gt;Calculations!H$2,"",IF(Calculations!A89&gt;Calculations!F$2,Calculations!Z$2,Calculations!Z92))</f>
      </c>
      <c r="O89" s="118">
        <f>IF(Calculations!A89&gt;Calculations!H$2,"",IF(Calculations!A89&gt;Calculations!F$2,Calculations!AA$2,Calculations!AA92))</f>
      </c>
      <c r="P89" s="119">
        <f>IF(Calculations!A89&gt;Calculations!H$2,"",IF(Calculations!A89&gt;Calculations!F$2,Calculations!AB$2,Calculations!AB92))</f>
      </c>
      <c r="Q89" s="119">
        <f>IF(Calculations!A89&gt;Calculations!H$2,"",Calculations!AC$2)</f>
      </c>
      <c r="R89" s="119">
        <f>IF(Calculations!A89&gt;Calculations!H$2,"",Calculations!AD$2)</f>
      </c>
      <c r="S89" s="119">
        <f>IF(Calculations!A89&gt;Calculations!H$2,"",Calculations!AE$2)</f>
      </c>
      <c r="T89" s="119">
        <f>IF(Calculations!A89&gt;Calculations!H$2,"",Calculations!AF$2)</f>
      </c>
      <c r="U89" s="119">
        <f>IF(Calculations!A89&gt;Calculations!H$2,"",Calculations!AG$2)</f>
      </c>
      <c r="V89" s="119">
        <f>IF(Calculations!A89&gt;Calculations!H$2,"",Calculations!AH$2)</f>
      </c>
      <c r="W89" s="119">
        <f>IF(Calculations!A89&gt;Calculations!H$2,"",Calculations!AI$2)</f>
      </c>
      <c r="X89" s="120">
        <f>IF(Calculations!A89&gt;Calculations!H$2,"",IF(Calculations!A89&gt;Calculations!F$2,Calculations!AJ$2,Calculations!AJ92))</f>
      </c>
      <c r="Y89" s="119">
        <f>IF(Calculations!A89&gt;Calculations!H$2,"",IF(Calculations!A89&gt;Calculations!F$2,"",Calculations!AK92))</f>
      </c>
      <c r="Z89" s="118">
        <f ca="1">IF(Calculations!A89&gt;Calculations!H$2,"",INDIRECT("Calculations!"&amp;ADDRESS(Calculations!$C89,38)))</f>
      </c>
    </row>
    <row r="90" spans="1:26" ht="12.75">
      <c r="A90" s="117">
        <f>Calculations!B90</f>
      </c>
      <c r="B90" s="70">
        <f ca="1">IF(Calculations!A90&gt;Calculations!H$2,"",IF(Calculations!A90&gt;Calculations!F$2,INDIRECT("Calculations!"&amp;ADDRESS(Calculations!$C90,18)),""))</f>
      </c>
      <c r="C90" s="70">
        <f ca="1">IF(Calculations!A90&gt;Calculations!H$2,"",INDIRECT("Calculations!"&amp;ADDRESS(Calculations!$C90,19)))</f>
      </c>
      <c r="D90" s="70">
        <f ca="1">IF(Calculations!A90&gt;Calculations!H$2,"",INDIRECT("Calculations!"&amp;ADDRESS(Calculations!$C90,24)))</f>
      </c>
      <c r="E90" s="70">
        <f ca="1">IF(ISERROR(FIND("C",INDIRECT("Calculations!"&amp;ADDRESS(Calculations!$C90,20)))),"","Y")</f>
      </c>
      <c r="F90" s="70">
        <f ca="1">IF(ISERROR(FIND("F",INDIRECT("Calculations!"&amp;ADDRESS(Calculations!$C90,20)))),"","Y")</f>
      </c>
      <c r="G90" s="70">
        <f ca="1">IF(ISERROR(FIND("M",INDIRECT("Calculations!"&amp;ADDRESS(Calculations!$C90,20)))),"","Y")</f>
      </c>
      <c r="H90" s="70">
        <f ca="1">IF(ISERROR(FIND("E",INDIRECT("Calculations!"&amp;ADDRESS(Calculations!$C90,20)))),"","Y")</f>
      </c>
      <c r="I90" s="70">
        <f ca="1">IF(ISERROR(FIND("B",INDIRECT("Calculations!"&amp;ADDRESS(Calculations!$C90,20)))),"","Y")</f>
      </c>
      <c r="J90" s="70">
        <f ca="1">IF(ISERROR(FIND("G",INDIRECT("Calculations!"&amp;ADDRESS(Calculations!$C90,20)))),"","Y")</f>
      </c>
      <c r="K90" s="70">
        <f ca="1">IF(ISERROR(FIND("T",INDIRECT("Calculations!"&amp;ADDRESS(Calculations!$C90,20)))),"","Y")</f>
      </c>
      <c r="L90" s="118">
        <f ca="1">IF(Calculations!A90&gt;Calculations!H$2,"",INDIRECT("Calculations!"&amp;ADDRESS(Calculations!$C90,22)))</f>
      </c>
      <c r="M90" s="118">
        <f>IF(Calculations!A90&gt;Calculations!H$2,"",Calculations!Y$2)</f>
      </c>
      <c r="N90" s="119">
        <f>IF(Calculations!A90&gt;Calculations!H$2,"",IF(Calculations!A90&gt;Calculations!F$2,Calculations!Z$2,Calculations!Z93))</f>
      </c>
      <c r="O90" s="118">
        <f>IF(Calculations!A90&gt;Calculations!H$2,"",IF(Calculations!A90&gt;Calculations!F$2,Calculations!AA$2,Calculations!AA93))</f>
      </c>
      <c r="P90" s="119">
        <f>IF(Calculations!A90&gt;Calculations!H$2,"",IF(Calculations!A90&gt;Calculations!F$2,Calculations!AB$2,Calculations!AB93))</f>
      </c>
      <c r="Q90" s="119">
        <f>IF(Calculations!A90&gt;Calculations!H$2,"",Calculations!AC$2)</f>
      </c>
      <c r="R90" s="119">
        <f>IF(Calculations!A90&gt;Calculations!H$2,"",Calculations!AD$2)</f>
      </c>
      <c r="S90" s="119">
        <f>IF(Calculations!A90&gt;Calculations!H$2,"",Calculations!AE$2)</f>
      </c>
      <c r="T90" s="119">
        <f>IF(Calculations!A90&gt;Calculations!H$2,"",Calculations!AF$2)</f>
      </c>
      <c r="U90" s="119">
        <f>IF(Calculations!A90&gt;Calculations!H$2,"",Calculations!AG$2)</f>
      </c>
      <c r="V90" s="119">
        <f>IF(Calculations!A90&gt;Calculations!H$2,"",Calculations!AH$2)</f>
      </c>
      <c r="W90" s="119">
        <f>IF(Calculations!A90&gt;Calculations!H$2,"",Calculations!AI$2)</f>
      </c>
      <c r="X90" s="120">
        <f>IF(Calculations!A90&gt;Calculations!H$2,"",IF(Calculations!A90&gt;Calculations!F$2,Calculations!AJ$2,Calculations!AJ93))</f>
      </c>
      <c r="Y90" s="119">
        <f>IF(Calculations!A90&gt;Calculations!H$2,"",IF(Calculations!A90&gt;Calculations!F$2,"",Calculations!AK93))</f>
      </c>
      <c r="Z90" s="118">
        <f ca="1">IF(Calculations!A90&gt;Calculations!H$2,"",INDIRECT("Calculations!"&amp;ADDRESS(Calculations!$C90,38)))</f>
      </c>
    </row>
    <row r="91" spans="1:26" ht="12.75">
      <c r="A91" s="117">
        <f>Calculations!B91</f>
      </c>
      <c r="B91" s="70">
        <f ca="1">IF(Calculations!A91&gt;Calculations!H$2,"",IF(Calculations!A91&gt;Calculations!F$2,INDIRECT("Calculations!"&amp;ADDRESS(Calculations!$C91,18)),""))</f>
      </c>
      <c r="C91" s="70">
        <f ca="1">IF(Calculations!A91&gt;Calculations!H$2,"",INDIRECT("Calculations!"&amp;ADDRESS(Calculations!$C91,19)))</f>
      </c>
      <c r="D91" s="70">
        <f ca="1">IF(Calculations!A91&gt;Calculations!H$2,"",INDIRECT("Calculations!"&amp;ADDRESS(Calculations!$C91,24)))</f>
      </c>
      <c r="E91" s="70">
        <f ca="1">IF(ISERROR(FIND("C",INDIRECT("Calculations!"&amp;ADDRESS(Calculations!$C91,20)))),"","Y")</f>
      </c>
      <c r="F91" s="70">
        <f ca="1">IF(ISERROR(FIND("F",INDIRECT("Calculations!"&amp;ADDRESS(Calculations!$C91,20)))),"","Y")</f>
      </c>
      <c r="G91" s="70">
        <f ca="1">IF(ISERROR(FIND("M",INDIRECT("Calculations!"&amp;ADDRESS(Calculations!$C91,20)))),"","Y")</f>
      </c>
      <c r="H91" s="70">
        <f ca="1">IF(ISERROR(FIND("E",INDIRECT("Calculations!"&amp;ADDRESS(Calculations!$C91,20)))),"","Y")</f>
      </c>
      <c r="I91" s="70">
        <f ca="1">IF(ISERROR(FIND("B",INDIRECT("Calculations!"&amp;ADDRESS(Calculations!$C91,20)))),"","Y")</f>
      </c>
      <c r="J91" s="70">
        <f ca="1">IF(ISERROR(FIND("G",INDIRECT("Calculations!"&amp;ADDRESS(Calculations!$C91,20)))),"","Y")</f>
      </c>
      <c r="K91" s="70">
        <f ca="1">IF(ISERROR(FIND("T",INDIRECT("Calculations!"&amp;ADDRESS(Calculations!$C91,20)))),"","Y")</f>
      </c>
      <c r="L91" s="118">
        <f ca="1">IF(Calculations!A91&gt;Calculations!H$2,"",INDIRECT("Calculations!"&amp;ADDRESS(Calculations!$C91,22)))</f>
      </c>
      <c r="M91" s="118">
        <f>IF(Calculations!A91&gt;Calculations!H$2,"",Calculations!Y$2)</f>
      </c>
      <c r="N91" s="119">
        <f>IF(Calculations!A91&gt;Calculations!H$2,"",IF(Calculations!A91&gt;Calculations!F$2,Calculations!Z$2,Calculations!Z94))</f>
      </c>
      <c r="O91" s="118">
        <f>IF(Calculations!A91&gt;Calculations!H$2,"",IF(Calculations!A91&gt;Calculations!F$2,Calculations!AA$2,Calculations!AA94))</f>
      </c>
      <c r="P91" s="119">
        <f>IF(Calculations!A91&gt;Calculations!H$2,"",IF(Calculations!A91&gt;Calculations!F$2,Calculations!AB$2,Calculations!AB94))</f>
      </c>
      <c r="Q91" s="119">
        <f>IF(Calculations!A91&gt;Calculations!H$2,"",Calculations!AC$2)</f>
      </c>
      <c r="R91" s="119">
        <f>IF(Calculations!A91&gt;Calculations!H$2,"",Calculations!AD$2)</f>
      </c>
      <c r="S91" s="119">
        <f>IF(Calculations!A91&gt;Calculations!H$2,"",Calculations!AE$2)</f>
      </c>
      <c r="T91" s="119">
        <f>IF(Calculations!A91&gt;Calculations!H$2,"",Calculations!AF$2)</f>
      </c>
      <c r="U91" s="119">
        <f>IF(Calculations!A91&gt;Calculations!H$2,"",Calculations!AG$2)</f>
      </c>
      <c r="V91" s="119">
        <f>IF(Calculations!A91&gt;Calculations!H$2,"",Calculations!AH$2)</f>
      </c>
      <c r="W91" s="119">
        <f>IF(Calculations!A91&gt;Calculations!H$2,"",Calculations!AI$2)</f>
      </c>
      <c r="X91" s="120">
        <f>IF(Calculations!A91&gt;Calculations!H$2,"",IF(Calculations!A91&gt;Calculations!F$2,Calculations!AJ$2,Calculations!AJ94))</f>
      </c>
      <c r="Y91" s="119">
        <f>IF(Calculations!A91&gt;Calculations!H$2,"",IF(Calculations!A91&gt;Calculations!F$2,"",Calculations!AK94))</f>
      </c>
      <c r="Z91" s="118">
        <f ca="1">IF(Calculations!A91&gt;Calculations!H$2,"",INDIRECT("Calculations!"&amp;ADDRESS(Calculations!$C91,38)))</f>
      </c>
    </row>
    <row r="92" spans="1:26" ht="12.75">
      <c r="A92" s="117">
        <f>Calculations!B92</f>
      </c>
      <c r="B92" s="70">
        <f ca="1">IF(Calculations!A92&gt;Calculations!H$2,"",IF(Calculations!A92&gt;Calculations!F$2,INDIRECT("Calculations!"&amp;ADDRESS(Calculations!$C92,18)),""))</f>
      </c>
      <c r="C92" s="70">
        <f ca="1">IF(Calculations!A92&gt;Calculations!H$2,"",INDIRECT("Calculations!"&amp;ADDRESS(Calculations!$C92,19)))</f>
      </c>
      <c r="D92" s="70">
        <f ca="1">IF(Calculations!A92&gt;Calculations!H$2,"",INDIRECT("Calculations!"&amp;ADDRESS(Calculations!$C92,24)))</f>
      </c>
      <c r="E92" s="70">
        <f ca="1">IF(ISERROR(FIND("C",INDIRECT("Calculations!"&amp;ADDRESS(Calculations!$C92,20)))),"","Y")</f>
      </c>
      <c r="F92" s="70">
        <f ca="1">IF(ISERROR(FIND("F",INDIRECT("Calculations!"&amp;ADDRESS(Calculations!$C92,20)))),"","Y")</f>
      </c>
      <c r="G92" s="70">
        <f ca="1">IF(ISERROR(FIND("M",INDIRECT("Calculations!"&amp;ADDRESS(Calculations!$C92,20)))),"","Y")</f>
      </c>
      <c r="H92" s="70">
        <f ca="1">IF(ISERROR(FIND("E",INDIRECT("Calculations!"&amp;ADDRESS(Calculations!$C92,20)))),"","Y")</f>
      </c>
      <c r="I92" s="70">
        <f ca="1">IF(ISERROR(FIND("B",INDIRECT("Calculations!"&amp;ADDRESS(Calculations!$C92,20)))),"","Y")</f>
      </c>
      <c r="J92" s="70">
        <f ca="1">IF(ISERROR(FIND("G",INDIRECT("Calculations!"&amp;ADDRESS(Calculations!$C92,20)))),"","Y")</f>
      </c>
      <c r="K92" s="70">
        <f ca="1">IF(ISERROR(FIND("T",INDIRECT("Calculations!"&amp;ADDRESS(Calculations!$C92,20)))),"","Y")</f>
      </c>
      <c r="L92" s="118">
        <f ca="1">IF(Calculations!A92&gt;Calculations!H$2,"",INDIRECT("Calculations!"&amp;ADDRESS(Calculations!$C92,22)))</f>
      </c>
      <c r="M92" s="118">
        <f>IF(Calculations!A92&gt;Calculations!H$2,"",Calculations!Y$2)</f>
      </c>
      <c r="N92" s="119">
        <f>IF(Calculations!A92&gt;Calculations!H$2,"",IF(Calculations!A92&gt;Calculations!F$2,Calculations!Z$2,Calculations!Z95))</f>
      </c>
      <c r="O92" s="118">
        <f>IF(Calculations!A92&gt;Calculations!H$2,"",IF(Calculations!A92&gt;Calculations!F$2,Calculations!AA$2,Calculations!AA95))</f>
      </c>
      <c r="P92" s="119">
        <f>IF(Calculations!A92&gt;Calculations!H$2,"",IF(Calculations!A92&gt;Calculations!F$2,Calculations!AB$2,Calculations!AB95))</f>
      </c>
      <c r="Q92" s="119">
        <f>IF(Calculations!A92&gt;Calculations!H$2,"",Calculations!AC$2)</f>
      </c>
      <c r="R92" s="119">
        <f>IF(Calculations!A92&gt;Calculations!H$2,"",Calculations!AD$2)</f>
      </c>
      <c r="S92" s="119">
        <f>IF(Calculations!A92&gt;Calculations!H$2,"",Calculations!AE$2)</f>
      </c>
      <c r="T92" s="119">
        <f>IF(Calculations!A92&gt;Calculations!H$2,"",Calculations!AF$2)</f>
      </c>
      <c r="U92" s="119">
        <f>IF(Calculations!A92&gt;Calculations!H$2,"",Calculations!AG$2)</f>
      </c>
      <c r="V92" s="119">
        <f>IF(Calculations!A92&gt;Calculations!H$2,"",Calculations!AH$2)</f>
      </c>
      <c r="W92" s="119">
        <f>IF(Calculations!A92&gt;Calculations!H$2,"",Calculations!AI$2)</f>
      </c>
      <c r="X92" s="120">
        <f>IF(Calculations!A92&gt;Calculations!H$2,"",IF(Calculations!A92&gt;Calculations!F$2,Calculations!AJ$2,Calculations!AJ95))</f>
      </c>
      <c r="Y92" s="119">
        <f>IF(Calculations!A92&gt;Calculations!H$2,"",IF(Calculations!A92&gt;Calculations!F$2,"",Calculations!AK95))</f>
      </c>
      <c r="Z92" s="118">
        <f ca="1">IF(Calculations!A92&gt;Calculations!H$2,"",INDIRECT("Calculations!"&amp;ADDRESS(Calculations!$C92,38)))</f>
      </c>
    </row>
    <row r="93" spans="1:26" ht="12.75">
      <c r="A93" s="117">
        <f>Calculations!B93</f>
      </c>
      <c r="B93" s="70">
        <f ca="1">IF(Calculations!A93&gt;Calculations!H$2,"",IF(Calculations!A93&gt;Calculations!F$2,INDIRECT("Calculations!"&amp;ADDRESS(Calculations!$C93,18)),""))</f>
      </c>
      <c r="C93" s="70">
        <f ca="1">IF(Calculations!A93&gt;Calculations!H$2,"",INDIRECT("Calculations!"&amp;ADDRESS(Calculations!$C93,19)))</f>
      </c>
      <c r="D93" s="70">
        <f ca="1">IF(Calculations!A93&gt;Calculations!H$2,"",INDIRECT("Calculations!"&amp;ADDRESS(Calculations!$C93,24)))</f>
      </c>
      <c r="E93" s="70">
        <f ca="1">IF(ISERROR(FIND("C",INDIRECT("Calculations!"&amp;ADDRESS(Calculations!$C93,20)))),"","Y")</f>
      </c>
      <c r="F93" s="70">
        <f ca="1">IF(ISERROR(FIND("F",INDIRECT("Calculations!"&amp;ADDRESS(Calculations!$C93,20)))),"","Y")</f>
      </c>
      <c r="G93" s="70">
        <f ca="1">IF(ISERROR(FIND("M",INDIRECT("Calculations!"&amp;ADDRESS(Calculations!$C93,20)))),"","Y")</f>
      </c>
      <c r="H93" s="70">
        <f ca="1">IF(ISERROR(FIND("E",INDIRECT("Calculations!"&amp;ADDRESS(Calculations!$C93,20)))),"","Y")</f>
      </c>
      <c r="I93" s="70">
        <f ca="1">IF(ISERROR(FIND("B",INDIRECT("Calculations!"&amp;ADDRESS(Calculations!$C93,20)))),"","Y")</f>
      </c>
      <c r="J93" s="70">
        <f ca="1">IF(ISERROR(FIND("G",INDIRECT("Calculations!"&amp;ADDRESS(Calculations!$C93,20)))),"","Y")</f>
      </c>
      <c r="K93" s="70">
        <f ca="1">IF(ISERROR(FIND("T",INDIRECT("Calculations!"&amp;ADDRESS(Calculations!$C93,20)))),"","Y")</f>
      </c>
      <c r="L93" s="118">
        <f ca="1">IF(Calculations!A93&gt;Calculations!H$2,"",INDIRECT("Calculations!"&amp;ADDRESS(Calculations!$C93,22)))</f>
      </c>
      <c r="M93" s="118">
        <f>IF(Calculations!A93&gt;Calculations!H$2,"",Calculations!Y$2)</f>
      </c>
      <c r="N93" s="119">
        <f>IF(Calculations!A93&gt;Calculations!H$2,"",IF(Calculations!A93&gt;Calculations!F$2,Calculations!Z$2,Calculations!Z96))</f>
      </c>
      <c r="O93" s="118">
        <f>IF(Calculations!A93&gt;Calculations!H$2,"",IF(Calculations!A93&gt;Calculations!F$2,Calculations!AA$2,Calculations!AA96))</f>
      </c>
      <c r="P93" s="119">
        <f>IF(Calculations!A93&gt;Calculations!H$2,"",IF(Calculations!A93&gt;Calculations!F$2,Calculations!AB$2,Calculations!AB96))</f>
      </c>
      <c r="Q93" s="119">
        <f>IF(Calculations!A93&gt;Calculations!H$2,"",Calculations!AC$2)</f>
      </c>
      <c r="R93" s="119">
        <f>IF(Calculations!A93&gt;Calculations!H$2,"",Calculations!AD$2)</f>
      </c>
      <c r="S93" s="119">
        <f>IF(Calculations!A93&gt;Calculations!H$2,"",Calculations!AE$2)</f>
      </c>
      <c r="T93" s="119">
        <f>IF(Calculations!A93&gt;Calculations!H$2,"",Calculations!AF$2)</f>
      </c>
      <c r="U93" s="119">
        <f>IF(Calculations!A93&gt;Calculations!H$2,"",Calculations!AG$2)</f>
      </c>
      <c r="V93" s="119">
        <f>IF(Calculations!A93&gt;Calculations!H$2,"",Calculations!AH$2)</f>
      </c>
      <c r="W93" s="119">
        <f>IF(Calculations!A93&gt;Calculations!H$2,"",Calculations!AI$2)</f>
      </c>
      <c r="X93" s="120">
        <f>IF(Calculations!A93&gt;Calculations!H$2,"",IF(Calculations!A93&gt;Calculations!F$2,Calculations!AJ$2,Calculations!AJ96))</f>
      </c>
      <c r="Y93" s="119">
        <f>IF(Calculations!A93&gt;Calculations!H$2,"",IF(Calculations!A93&gt;Calculations!F$2,"",Calculations!AK96))</f>
      </c>
      <c r="Z93" s="118">
        <f ca="1">IF(Calculations!A93&gt;Calculations!H$2,"",INDIRECT("Calculations!"&amp;ADDRESS(Calculations!$C93,38)))</f>
      </c>
    </row>
    <row r="94" spans="1:26" ht="12.75">
      <c r="A94" s="117">
        <f>Calculations!B94</f>
      </c>
      <c r="B94" s="70">
        <f ca="1">IF(Calculations!A94&gt;Calculations!H$2,"",IF(Calculations!A94&gt;Calculations!F$2,INDIRECT("Calculations!"&amp;ADDRESS(Calculations!$C94,18)),""))</f>
      </c>
      <c r="C94" s="70">
        <f ca="1">IF(Calculations!A94&gt;Calculations!H$2,"",INDIRECT("Calculations!"&amp;ADDRESS(Calculations!$C94,19)))</f>
      </c>
      <c r="D94" s="70">
        <f ca="1">IF(Calculations!A94&gt;Calculations!H$2,"",INDIRECT("Calculations!"&amp;ADDRESS(Calculations!$C94,24)))</f>
      </c>
      <c r="E94" s="70">
        <f ca="1">IF(ISERROR(FIND("C",INDIRECT("Calculations!"&amp;ADDRESS(Calculations!$C94,20)))),"","Y")</f>
      </c>
      <c r="F94" s="70">
        <f ca="1">IF(ISERROR(FIND("F",INDIRECT("Calculations!"&amp;ADDRESS(Calculations!$C94,20)))),"","Y")</f>
      </c>
      <c r="G94" s="70">
        <f ca="1">IF(ISERROR(FIND("M",INDIRECT("Calculations!"&amp;ADDRESS(Calculations!$C94,20)))),"","Y")</f>
      </c>
      <c r="H94" s="70">
        <f ca="1">IF(ISERROR(FIND("E",INDIRECT("Calculations!"&amp;ADDRESS(Calculations!$C94,20)))),"","Y")</f>
      </c>
      <c r="I94" s="70">
        <f ca="1">IF(ISERROR(FIND("B",INDIRECT("Calculations!"&amp;ADDRESS(Calculations!$C94,20)))),"","Y")</f>
      </c>
      <c r="J94" s="70">
        <f ca="1">IF(ISERROR(FIND("G",INDIRECT("Calculations!"&amp;ADDRESS(Calculations!$C94,20)))),"","Y")</f>
      </c>
      <c r="K94" s="70">
        <f ca="1">IF(ISERROR(FIND("T",INDIRECT("Calculations!"&amp;ADDRESS(Calculations!$C94,20)))),"","Y")</f>
      </c>
      <c r="L94" s="118">
        <f ca="1">IF(Calculations!A94&gt;Calculations!H$2,"",INDIRECT("Calculations!"&amp;ADDRESS(Calculations!$C94,22)))</f>
      </c>
      <c r="M94" s="118">
        <f>IF(Calculations!A94&gt;Calculations!H$2,"",Calculations!Y$2)</f>
      </c>
      <c r="N94" s="119">
        <f>IF(Calculations!A94&gt;Calculations!H$2,"",IF(Calculations!A94&gt;Calculations!F$2,Calculations!Z$2,Calculations!Z97))</f>
      </c>
      <c r="O94" s="118">
        <f>IF(Calculations!A94&gt;Calculations!H$2,"",IF(Calculations!A94&gt;Calculations!F$2,Calculations!AA$2,Calculations!AA97))</f>
      </c>
      <c r="P94" s="119">
        <f>IF(Calculations!A94&gt;Calculations!H$2,"",IF(Calculations!A94&gt;Calculations!F$2,Calculations!AB$2,Calculations!AB97))</f>
      </c>
      <c r="Q94" s="119">
        <f>IF(Calculations!A94&gt;Calculations!H$2,"",Calculations!AC$2)</f>
      </c>
      <c r="R94" s="119">
        <f>IF(Calculations!A94&gt;Calculations!H$2,"",Calculations!AD$2)</f>
      </c>
      <c r="S94" s="119">
        <f>IF(Calculations!A94&gt;Calculations!H$2,"",Calculations!AE$2)</f>
      </c>
      <c r="T94" s="119">
        <f>IF(Calculations!A94&gt;Calculations!H$2,"",Calculations!AF$2)</f>
      </c>
      <c r="U94" s="119">
        <f>IF(Calculations!A94&gt;Calculations!H$2,"",Calculations!AG$2)</f>
      </c>
      <c r="V94" s="119">
        <f>IF(Calculations!A94&gt;Calculations!H$2,"",Calculations!AH$2)</f>
      </c>
      <c r="W94" s="119">
        <f>IF(Calculations!A94&gt;Calculations!H$2,"",Calculations!AI$2)</f>
      </c>
      <c r="X94" s="120">
        <f>IF(Calculations!A94&gt;Calculations!H$2,"",IF(Calculations!A94&gt;Calculations!F$2,Calculations!AJ$2,Calculations!AJ97))</f>
      </c>
      <c r="Y94" s="119">
        <f>IF(Calculations!A94&gt;Calculations!H$2,"",IF(Calculations!A94&gt;Calculations!F$2,"",Calculations!AK97))</f>
      </c>
      <c r="Z94" s="118">
        <f ca="1">IF(Calculations!A94&gt;Calculations!H$2,"",INDIRECT("Calculations!"&amp;ADDRESS(Calculations!$C94,38)))</f>
      </c>
    </row>
    <row r="95" spans="1:26" ht="12.75">
      <c r="A95" s="117">
        <f>Calculations!B95</f>
      </c>
      <c r="B95" s="70">
        <f ca="1">IF(Calculations!A95&gt;Calculations!H$2,"",IF(Calculations!A95&gt;Calculations!F$2,INDIRECT("Calculations!"&amp;ADDRESS(Calculations!$C95,18)),""))</f>
      </c>
      <c r="C95" s="70">
        <f ca="1">IF(Calculations!A95&gt;Calculations!H$2,"",INDIRECT("Calculations!"&amp;ADDRESS(Calculations!$C95,19)))</f>
      </c>
      <c r="D95" s="70">
        <f ca="1">IF(Calculations!A95&gt;Calculations!H$2,"",INDIRECT("Calculations!"&amp;ADDRESS(Calculations!$C95,24)))</f>
      </c>
      <c r="E95" s="70">
        <f ca="1">IF(ISERROR(FIND("C",INDIRECT("Calculations!"&amp;ADDRESS(Calculations!$C95,20)))),"","Y")</f>
      </c>
      <c r="F95" s="70">
        <f ca="1">IF(ISERROR(FIND("F",INDIRECT("Calculations!"&amp;ADDRESS(Calculations!$C95,20)))),"","Y")</f>
      </c>
      <c r="G95" s="70">
        <f ca="1">IF(ISERROR(FIND("M",INDIRECT("Calculations!"&amp;ADDRESS(Calculations!$C95,20)))),"","Y")</f>
      </c>
      <c r="H95" s="70">
        <f ca="1">IF(ISERROR(FIND("E",INDIRECT("Calculations!"&amp;ADDRESS(Calculations!$C95,20)))),"","Y")</f>
      </c>
      <c r="I95" s="70">
        <f ca="1">IF(ISERROR(FIND("B",INDIRECT("Calculations!"&amp;ADDRESS(Calculations!$C95,20)))),"","Y")</f>
      </c>
      <c r="J95" s="70">
        <f ca="1">IF(ISERROR(FIND("G",INDIRECT("Calculations!"&amp;ADDRESS(Calculations!$C95,20)))),"","Y")</f>
      </c>
      <c r="K95" s="70">
        <f ca="1">IF(ISERROR(FIND("T",INDIRECT("Calculations!"&amp;ADDRESS(Calculations!$C95,20)))),"","Y")</f>
      </c>
      <c r="L95" s="118">
        <f ca="1">IF(Calculations!A95&gt;Calculations!H$2,"",INDIRECT("Calculations!"&amp;ADDRESS(Calculations!$C95,22)))</f>
      </c>
      <c r="M95" s="118">
        <f>IF(Calculations!A95&gt;Calculations!H$2,"",Calculations!Y$2)</f>
      </c>
      <c r="N95" s="119">
        <f>IF(Calculations!A95&gt;Calculations!H$2,"",IF(Calculations!A95&gt;Calculations!F$2,Calculations!Z$2,Calculations!Z98))</f>
      </c>
      <c r="O95" s="118">
        <f>IF(Calculations!A95&gt;Calculations!H$2,"",IF(Calculations!A95&gt;Calculations!F$2,Calculations!AA$2,Calculations!AA98))</f>
      </c>
      <c r="P95" s="119">
        <f>IF(Calculations!A95&gt;Calculations!H$2,"",IF(Calculations!A95&gt;Calculations!F$2,Calculations!AB$2,Calculations!AB98))</f>
      </c>
      <c r="Q95" s="119">
        <f>IF(Calculations!A95&gt;Calculations!H$2,"",Calculations!AC$2)</f>
      </c>
      <c r="R95" s="119">
        <f>IF(Calculations!A95&gt;Calculations!H$2,"",Calculations!AD$2)</f>
      </c>
      <c r="S95" s="119">
        <f>IF(Calculations!A95&gt;Calculations!H$2,"",Calculations!AE$2)</f>
      </c>
      <c r="T95" s="119">
        <f>IF(Calculations!A95&gt;Calculations!H$2,"",Calculations!AF$2)</f>
      </c>
      <c r="U95" s="119">
        <f>IF(Calculations!A95&gt;Calculations!H$2,"",Calculations!AG$2)</f>
      </c>
      <c r="V95" s="119">
        <f>IF(Calculations!A95&gt;Calculations!H$2,"",Calculations!AH$2)</f>
      </c>
      <c r="W95" s="119">
        <f>IF(Calculations!A95&gt;Calculations!H$2,"",Calculations!AI$2)</f>
      </c>
      <c r="X95" s="120">
        <f>IF(Calculations!A95&gt;Calculations!H$2,"",IF(Calculations!A95&gt;Calculations!F$2,Calculations!AJ$2,Calculations!AJ98))</f>
      </c>
      <c r="Y95" s="119">
        <f>IF(Calculations!A95&gt;Calculations!H$2,"",IF(Calculations!A95&gt;Calculations!F$2,"",Calculations!AK98))</f>
      </c>
      <c r="Z95" s="118">
        <f ca="1">IF(Calculations!A95&gt;Calculations!H$2,"",INDIRECT("Calculations!"&amp;ADDRESS(Calculations!$C95,38)))</f>
      </c>
    </row>
    <row r="96" spans="1:26" ht="12.75">
      <c r="A96" s="117">
        <f>Calculations!B96</f>
      </c>
      <c r="B96" s="70">
        <f ca="1">IF(Calculations!A96&gt;Calculations!H$2,"",IF(Calculations!A96&gt;Calculations!F$2,INDIRECT("Calculations!"&amp;ADDRESS(Calculations!$C96,18)),""))</f>
      </c>
      <c r="C96" s="70">
        <f ca="1">IF(Calculations!A96&gt;Calculations!H$2,"",INDIRECT("Calculations!"&amp;ADDRESS(Calculations!$C96,19)))</f>
      </c>
      <c r="D96" s="70">
        <f ca="1">IF(Calculations!A96&gt;Calculations!H$2,"",INDIRECT("Calculations!"&amp;ADDRESS(Calculations!$C96,24)))</f>
      </c>
      <c r="E96" s="70">
        <f ca="1">IF(ISERROR(FIND("C",INDIRECT("Calculations!"&amp;ADDRESS(Calculations!$C96,20)))),"","Y")</f>
      </c>
      <c r="F96" s="70">
        <f ca="1">IF(ISERROR(FIND("F",INDIRECT("Calculations!"&amp;ADDRESS(Calculations!$C96,20)))),"","Y")</f>
      </c>
      <c r="G96" s="70">
        <f ca="1">IF(ISERROR(FIND("M",INDIRECT("Calculations!"&amp;ADDRESS(Calculations!$C96,20)))),"","Y")</f>
      </c>
      <c r="H96" s="70">
        <f ca="1">IF(ISERROR(FIND("E",INDIRECT("Calculations!"&amp;ADDRESS(Calculations!$C96,20)))),"","Y")</f>
      </c>
      <c r="I96" s="70">
        <f ca="1">IF(ISERROR(FIND("B",INDIRECT("Calculations!"&amp;ADDRESS(Calculations!$C96,20)))),"","Y")</f>
      </c>
      <c r="J96" s="70">
        <f ca="1">IF(ISERROR(FIND("G",INDIRECT("Calculations!"&amp;ADDRESS(Calculations!$C96,20)))),"","Y")</f>
      </c>
      <c r="K96" s="70">
        <f ca="1">IF(ISERROR(FIND("T",INDIRECT("Calculations!"&amp;ADDRESS(Calculations!$C96,20)))),"","Y")</f>
      </c>
      <c r="L96" s="118">
        <f ca="1">IF(Calculations!A96&gt;Calculations!H$2,"",INDIRECT("Calculations!"&amp;ADDRESS(Calculations!$C96,22)))</f>
      </c>
      <c r="M96" s="118">
        <f>IF(Calculations!A96&gt;Calculations!H$2,"",Calculations!Y$2)</f>
      </c>
      <c r="N96" s="119">
        <f>IF(Calculations!A96&gt;Calculations!H$2,"",IF(Calculations!A96&gt;Calculations!F$2,Calculations!Z$2,Calculations!Z99))</f>
      </c>
      <c r="O96" s="118">
        <f>IF(Calculations!A96&gt;Calculations!H$2,"",IF(Calculations!A96&gt;Calculations!F$2,Calculations!AA$2,Calculations!AA99))</f>
      </c>
      <c r="P96" s="119">
        <f>IF(Calculations!A96&gt;Calculations!H$2,"",IF(Calculations!A96&gt;Calculations!F$2,Calculations!AB$2,Calculations!AB99))</f>
      </c>
      <c r="Q96" s="119">
        <f>IF(Calculations!A96&gt;Calculations!H$2,"",Calculations!AC$2)</f>
      </c>
      <c r="R96" s="119">
        <f>IF(Calculations!A96&gt;Calculations!H$2,"",Calculations!AD$2)</f>
      </c>
      <c r="S96" s="119">
        <f>IF(Calculations!A96&gt;Calculations!H$2,"",Calculations!AE$2)</f>
      </c>
      <c r="T96" s="119">
        <f>IF(Calculations!A96&gt;Calculations!H$2,"",Calculations!AF$2)</f>
      </c>
      <c r="U96" s="119">
        <f>IF(Calculations!A96&gt;Calculations!H$2,"",Calculations!AG$2)</f>
      </c>
      <c r="V96" s="119">
        <f>IF(Calculations!A96&gt;Calculations!H$2,"",Calculations!AH$2)</f>
      </c>
      <c r="W96" s="119">
        <f>IF(Calculations!A96&gt;Calculations!H$2,"",Calculations!AI$2)</f>
      </c>
      <c r="X96" s="120">
        <f>IF(Calculations!A96&gt;Calculations!H$2,"",IF(Calculations!A96&gt;Calculations!F$2,Calculations!AJ$2,Calculations!AJ99))</f>
      </c>
      <c r="Y96" s="119">
        <f>IF(Calculations!A96&gt;Calculations!H$2,"",IF(Calculations!A96&gt;Calculations!F$2,"",Calculations!AK99))</f>
      </c>
      <c r="Z96" s="118">
        <f ca="1">IF(Calculations!A96&gt;Calculations!H$2,"",INDIRECT("Calculations!"&amp;ADDRESS(Calculations!$C96,38)))</f>
      </c>
    </row>
    <row r="97" spans="1:26" ht="12.75">
      <c r="A97" s="117">
        <f>Calculations!B97</f>
      </c>
      <c r="B97" s="70">
        <f ca="1">IF(Calculations!A97&gt;Calculations!H$2,"",IF(Calculations!A97&gt;Calculations!F$2,INDIRECT("Calculations!"&amp;ADDRESS(Calculations!$C97,18)),""))</f>
      </c>
      <c r="C97" s="70">
        <f ca="1">IF(Calculations!A97&gt;Calculations!H$2,"",INDIRECT("Calculations!"&amp;ADDRESS(Calculations!$C97,19)))</f>
      </c>
      <c r="D97" s="70">
        <f ca="1">IF(Calculations!A97&gt;Calculations!H$2,"",INDIRECT("Calculations!"&amp;ADDRESS(Calculations!$C97,24)))</f>
      </c>
      <c r="E97" s="70">
        <f ca="1">IF(ISERROR(FIND("C",INDIRECT("Calculations!"&amp;ADDRESS(Calculations!$C97,20)))),"","Y")</f>
      </c>
      <c r="F97" s="70">
        <f ca="1">IF(ISERROR(FIND("F",INDIRECT("Calculations!"&amp;ADDRESS(Calculations!$C97,20)))),"","Y")</f>
      </c>
      <c r="G97" s="70">
        <f ca="1">IF(ISERROR(FIND("M",INDIRECT("Calculations!"&amp;ADDRESS(Calculations!$C97,20)))),"","Y")</f>
      </c>
      <c r="H97" s="70">
        <f ca="1">IF(ISERROR(FIND("E",INDIRECT("Calculations!"&amp;ADDRESS(Calculations!$C97,20)))),"","Y")</f>
      </c>
      <c r="I97" s="70">
        <f ca="1">IF(ISERROR(FIND("B",INDIRECT("Calculations!"&amp;ADDRESS(Calculations!$C97,20)))),"","Y")</f>
      </c>
      <c r="J97" s="70">
        <f ca="1">IF(ISERROR(FIND("G",INDIRECT("Calculations!"&amp;ADDRESS(Calculations!$C97,20)))),"","Y")</f>
      </c>
      <c r="K97" s="70">
        <f ca="1">IF(ISERROR(FIND("T",INDIRECT("Calculations!"&amp;ADDRESS(Calculations!$C97,20)))),"","Y")</f>
      </c>
      <c r="L97" s="118">
        <f ca="1">IF(Calculations!A97&gt;Calculations!H$2,"",INDIRECT("Calculations!"&amp;ADDRESS(Calculations!$C97,22)))</f>
      </c>
      <c r="M97" s="118">
        <f>IF(Calculations!A97&gt;Calculations!H$2,"",Calculations!Y$2)</f>
      </c>
      <c r="N97" s="119">
        <f>IF(Calculations!A97&gt;Calculations!H$2,"",IF(Calculations!A97&gt;Calculations!F$2,Calculations!Z$2,Calculations!Z100))</f>
      </c>
      <c r="O97" s="118">
        <f>IF(Calculations!A97&gt;Calculations!H$2,"",IF(Calculations!A97&gt;Calculations!F$2,Calculations!AA$2,Calculations!AA100))</f>
      </c>
      <c r="P97" s="119">
        <f>IF(Calculations!A97&gt;Calculations!H$2,"",IF(Calculations!A97&gt;Calculations!F$2,Calculations!AB$2,Calculations!AB100))</f>
      </c>
      <c r="Q97" s="119">
        <f>IF(Calculations!A97&gt;Calculations!H$2,"",Calculations!AC$2)</f>
      </c>
      <c r="R97" s="119">
        <f>IF(Calculations!A97&gt;Calculations!H$2,"",Calculations!AD$2)</f>
      </c>
      <c r="S97" s="119">
        <f>IF(Calculations!A97&gt;Calculations!H$2,"",Calculations!AE$2)</f>
      </c>
      <c r="T97" s="119">
        <f>IF(Calculations!A97&gt;Calculations!H$2,"",Calculations!AF$2)</f>
      </c>
      <c r="U97" s="119">
        <f>IF(Calculations!A97&gt;Calculations!H$2,"",Calculations!AG$2)</f>
      </c>
      <c r="V97" s="119">
        <f>IF(Calculations!A97&gt;Calculations!H$2,"",Calculations!AH$2)</f>
      </c>
      <c r="W97" s="119">
        <f>IF(Calculations!A97&gt;Calculations!H$2,"",Calculations!AI$2)</f>
      </c>
      <c r="X97" s="120">
        <f>IF(Calculations!A97&gt;Calculations!H$2,"",IF(Calculations!A97&gt;Calculations!F$2,Calculations!AJ$2,Calculations!AJ100))</f>
      </c>
      <c r="Y97" s="119">
        <f>IF(Calculations!A97&gt;Calculations!H$2,"",IF(Calculations!A97&gt;Calculations!F$2,"",Calculations!AK100))</f>
      </c>
      <c r="Z97" s="118">
        <f ca="1">IF(Calculations!A97&gt;Calculations!H$2,"",INDIRECT("Calculations!"&amp;ADDRESS(Calculations!$C97,38)))</f>
      </c>
    </row>
    <row r="98" spans="1:26" ht="12.75">
      <c r="A98" s="117">
        <f>Calculations!B98</f>
      </c>
      <c r="B98" s="70">
        <f ca="1">IF(Calculations!A98&gt;Calculations!H$2,"",IF(Calculations!A98&gt;Calculations!F$2,INDIRECT("Calculations!"&amp;ADDRESS(Calculations!$C98,18)),""))</f>
      </c>
      <c r="C98" s="70">
        <f ca="1">IF(Calculations!A98&gt;Calculations!H$2,"",INDIRECT("Calculations!"&amp;ADDRESS(Calculations!$C98,19)))</f>
      </c>
      <c r="D98" s="70">
        <f ca="1">IF(Calculations!A98&gt;Calculations!H$2,"",INDIRECT("Calculations!"&amp;ADDRESS(Calculations!$C98,24)))</f>
      </c>
      <c r="E98" s="70">
        <f ca="1">IF(ISERROR(FIND("C",INDIRECT("Calculations!"&amp;ADDRESS(Calculations!$C98,20)))),"","Y")</f>
      </c>
      <c r="F98" s="70">
        <f ca="1">IF(ISERROR(FIND("F",INDIRECT("Calculations!"&amp;ADDRESS(Calculations!$C98,20)))),"","Y")</f>
      </c>
      <c r="G98" s="70">
        <f ca="1">IF(ISERROR(FIND("M",INDIRECT("Calculations!"&amp;ADDRESS(Calculations!$C98,20)))),"","Y")</f>
      </c>
      <c r="H98" s="70">
        <f ca="1">IF(ISERROR(FIND("E",INDIRECT("Calculations!"&amp;ADDRESS(Calculations!$C98,20)))),"","Y")</f>
      </c>
      <c r="I98" s="70">
        <f ca="1">IF(ISERROR(FIND("B",INDIRECT("Calculations!"&amp;ADDRESS(Calculations!$C98,20)))),"","Y")</f>
      </c>
      <c r="J98" s="70">
        <f ca="1">IF(ISERROR(FIND("G",INDIRECT("Calculations!"&amp;ADDRESS(Calculations!$C98,20)))),"","Y")</f>
      </c>
      <c r="K98" s="70">
        <f ca="1">IF(ISERROR(FIND("T",INDIRECT("Calculations!"&amp;ADDRESS(Calculations!$C98,20)))),"","Y")</f>
      </c>
      <c r="L98" s="118">
        <f ca="1">IF(Calculations!A98&gt;Calculations!H$2,"",INDIRECT("Calculations!"&amp;ADDRESS(Calculations!$C98,22)))</f>
      </c>
      <c r="M98" s="118">
        <f>IF(Calculations!A98&gt;Calculations!H$2,"",Calculations!Y$2)</f>
      </c>
      <c r="N98" s="119">
        <f>IF(Calculations!A98&gt;Calculations!H$2,"",IF(Calculations!A98&gt;Calculations!F$2,Calculations!Z$2,Calculations!Z101))</f>
      </c>
      <c r="O98" s="118">
        <f>IF(Calculations!A98&gt;Calculations!H$2,"",IF(Calculations!A98&gt;Calculations!F$2,Calculations!AA$2,Calculations!AA101))</f>
      </c>
      <c r="P98" s="119">
        <f>IF(Calculations!A98&gt;Calculations!H$2,"",IF(Calculations!A98&gt;Calculations!F$2,Calculations!AB$2,Calculations!AB101))</f>
      </c>
      <c r="Q98" s="119">
        <f>IF(Calculations!A98&gt;Calculations!H$2,"",Calculations!AC$2)</f>
      </c>
      <c r="R98" s="119">
        <f>IF(Calculations!A98&gt;Calculations!H$2,"",Calculations!AD$2)</f>
      </c>
      <c r="S98" s="119">
        <f>IF(Calculations!A98&gt;Calculations!H$2,"",Calculations!AE$2)</f>
      </c>
      <c r="T98" s="119">
        <f>IF(Calculations!A98&gt;Calculations!H$2,"",Calculations!AF$2)</f>
      </c>
      <c r="U98" s="119">
        <f>IF(Calculations!A98&gt;Calculations!H$2,"",Calculations!AG$2)</f>
      </c>
      <c r="V98" s="119">
        <f>IF(Calculations!A98&gt;Calculations!H$2,"",Calculations!AH$2)</f>
      </c>
      <c r="W98" s="119">
        <f>IF(Calculations!A98&gt;Calculations!H$2,"",Calculations!AI$2)</f>
      </c>
      <c r="X98" s="120">
        <f>IF(Calculations!A98&gt;Calculations!H$2,"",IF(Calculations!A98&gt;Calculations!F$2,Calculations!AJ$2,Calculations!AJ101))</f>
      </c>
      <c r="Y98" s="119">
        <f>IF(Calculations!A98&gt;Calculations!H$2,"",IF(Calculations!A98&gt;Calculations!F$2,"",Calculations!AK101))</f>
      </c>
      <c r="Z98" s="118">
        <f ca="1">IF(Calculations!A98&gt;Calculations!H$2,"",INDIRECT("Calculations!"&amp;ADDRESS(Calculations!$C98,38)))</f>
      </c>
    </row>
    <row r="99" spans="1:26" ht="12.75">
      <c r="A99" s="117">
        <f>Calculations!B99</f>
      </c>
      <c r="B99" s="70">
        <f ca="1">IF(Calculations!A99&gt;Calculations!H$2,"",IF(Calculations!A99&gt;Calculations!F$2,INDIRECT("Calculations!"&amp;ADDRESS(Calculations!$C99,18)),""))</f>
      </c>
      <c r="C99" s="70">
        <f ca="1">IF(Calculations!A99&gt;Calculations!H$2,"",INDIRECT("Calculations!"&amp;ADDRESS(Calculations!$C99,19)))</f>
      </c>
      <c r="D99" s="70">
        <f ca="1">IF(Calculations!A99&gt;Calculations!H$2,"",INDIRECT("Calculations!"&amp;ADDRESS(Calculations!$C99,24)))</f>
      </c>
      <c r="E99" s="70">
        <f ca="1">IF(ISERROR(FIND("C",INDIRECT("Calculations!"&amp;ADDRESS(Calculations!$C99,20)))),"","Y")</f>
      </c>
      <c r="F99" s="70">
        <f ca="1">IF(ISERROR(FIND("F",INDIRECT("Calculations!"&amp;ADDRESS(Calculations!$C99,20)))),"","Y")</f>
      </c>
      <c r="G99" s="70">
        <f ca="1">IF(ISERROR(FIND("M",INDIRECT("Calculations!"&amp;ADDRESS(Calculations!$C99,20)))),"","Y")</f>
      </c>
      <c r="H99" s="70">
        <f ca="1">IF(ISERROR(FIND("E",INDIRECT("Calculations!"&amp;ADDRESS(Calculations!$C99,20)))),"","Y")</f>
      </c>
      <c r="I99" s="70">
        <f ca="1">IF(ISERROR(FIND("B",INDIRECT("Calculations!"&amp;ADDRESS(Calculations!$C99,20)))),"","Y")</f>
      </c>
      <c r="J99" s="70">
        <f ca="1">IF(ISERROR(FIND("G",INDIRECT("Calculations!"&amp;ADDRESS(Calculations!$C99,20)))),"","Y")</f>
      </c>
      <c r="K99" s="70">
        <f ca="1">IF(ISERROR(FIND("T",INDIRECT("Calculations!"&amp;ADDRESS(Calculations!$C99,20)))),"","Y")</f>
      </c>
      <c r="L99" s="118">
        <f ca="1">IF(Calculations!A99&gt;Calculations!H$2,"",INDIRECT("Calculations!"&amp;ADDRESS(Calculations!$C99,22)))</f>
      </c>
      <c r="M99" s="118">
        <f>IF(Calculations!A99&gt;Calculations!H$2,"",Calculations!Y$2)</f>
      </c>
      <c r="N99" s="119">
        <f>IF(Calculations!A99&gt;Calculations!H$2,"",IF(Calculations!A99&gt;Calculations!F$2,Calculations!Z$2,Calculations!Z102))</f>
      </c>
      <c r="O99" s="118">
        <f>IF(Calculations!A99&gt;Calculations!H$2,"",IF(Calculations!A99&gt;Calculations!F$2,Calculations!AA$2,Calculations!AA102))</f>
      </c>
      <c r="P99" s="119">
        <f>IF(Calculations!A99&gt;Calculations!H$2,"",IF(Calculations!A99&gt;Calculations!F$2,Calculations!AB$2,Calculations!AB102))</f>
      </c>
      <c r="Q99" s="119">
        <f>IF(Calculations!A99&gt;Calculations!H$2,"",Calculations!AC$2)</f>
      </c>
      <c r="R99" s="119">
        <f>IF(Calculations!A99&gt;Calculations!H$2,"",Calculations!AD$2)</f>
      </c>
      <c r="S99" s="119">
        <f>IF(Calculations!A99&gt;Calculations!H$2,"",Calculations!AE$2)</f>
      </c>
      <c r="T99" s="119">
        <f>IF(Calculations!A99&gt;Calculations!H$2,"",Calculations!AF$2)</f>
      </c>
      <c r="U99" s="119">
        <f>IF(Calculations!A99&gt;Calculations!H$2,"",Calculations!AG$2)</f>
      </c>
      <c r="V99" s="119">
        <f>IF(Calculations!A99&gt;Calculations!H$2,"",Calculations!AH$2)</f>
      </c>
      <c r="W99" s="119">
        <f>IF(Calculations!A99&gt;Calculations!H$2,"",Calculations!AI$2)</f>
      </c>
      <c r="X99" s="120">
        <f>IF(Calculations!A99&gt;Calculations!H$2,"",IF(Calculations!A99&gt;Calculations!F$2,Calculations!AJ$2,Calculations!AJ102))</f>
      </c>
      <c r="Y99" s="119">
        <f>IF(Calculations!A99&gt;Calculations!H$2,"",IF(Calculations!A99&gt;Calculations!F$2,"",Calculations!AK102))</f>
      </c>
      <c r="Z99" s="118">
        <f ca="1">IF(Calculations!A99&gt;Calculations!H$2,"",INDIRECT("Calculations!"&amp;ADDRESS(Calculations!$C99,38)))</f>
      </c>
    </row>
    <row r="100" spans="1:26" ht="12.75">
      <c r="A100" s="117">
        <f>Calculations!B100</f>
      </c>
      <c r="B100" s="70">
        <f ca="1">IF(Calculations!A100&gt;Calculations!H$2,"",IF(Calculations!A100&gt;Calculations!F$2,INDIRECT("Calculations!"&amp;ADDRESS(Calculations!$C100,18)),""))</f>
      </c>
      <c r="C100" s="70">
        <f ca="1">IF(Calculations!A100&gt;Calculations!H$2,"",INDIRECT("Calculations!"&amp;ADDRESS(Calculations!$C100,19)))</f>
      </c>
      <c r="D100" s="70">
        <f ca="1">IF(Calculations!A100&gt;Calculations!H$2,"",INDIRECT("Calculations!"&amp;ADDRESS(Calculations!$C100,24)))</f>
      </c>
      <c r="E100" s="70">
        <f ca="1">IF(ISERROR(FIND("C",INDIRECT("Calculations!"&amp;ADDRESS(Calculations!$C100,20)))),"","Y")</f>
      </c>
      <c r="F100" s="70">
        <f ca="1">IF(ISERROR(FIND("F",INDIRECT("Calculations!"&amp;ADDRESS(Calculations!$C100,20)))),"","Y")</f>
      </c>
      <c r="G100" s="70">
        <f ca="1">IF(ISERROR(FIND("M",INDIRECT("Calculations!"&amp;ADDRESS(Calculations!$C100,20)))),"","Y")</f>
      </c>
      <c r="H100" s="70">
        <f ca="1">IF(ISERROR(FIND("E",INDIRECT("Calculations!"&amp;ADDRESS(Calculations!$C100,20)))),"","Y")</f>
      </c>
      <c r="I100" s="70">
        <f ca="1">IF(ISERROR(FIND("B",INDIRECT("Calculations!"&amp;ADDRESS(Calculations!$C100,20)))),"","Y")</f>
      </c>
      <c r="J100" s="70">
        <f ca="1">IF(ISERROR(FIND("G",INDIRECT("Calculations!"&amp;ADDRESS(Calculations!$C100,20)))),"","Y")</f>
      </c>
      <c r="K100" s="70">
        <f ca="1">IF(ISERROR(FIND("T",INDIRECT("Calculations!"&amp;ADDRESS(Calculations!$C100,20)))),"","Y")</f>
      </c>
      <c r="L100" s="118">
        <f ca="1">IF(Calculations!A100&gt;Calculations!H$2,"",INDIRECT("Calculations!"&amp;ADDRESS(Calculations!$C100,22)))</f>
      </c>
      <c r="M100" s="118">
        <f>IF(Calculations!A100&gt;Calculations!H$2,"",Calculations!Y$2)</f>
      </c>
      <c r="N100" s="119">
        <f>IF(Calculations!A100&gt;Calculations!H$2,"",IF(Calculations!A100&gt;Calculations!F$2,Calculations!Z$2,Calculations!Z103))</f>
      </c>
      <c r="O100" s="118">
        <f>IF(Calculations!A100&gt;Calculations!H$2,"",IF(Calculations!A100&gt;Calculations!F$2,Calculations!AA$2,Calculations!AA103))</f>
      </c>
      <c r="P100" s="119">
        <f>IF(Calculations!A100&gt;Calculations!H$2,"",IF(Calculations!A100&gt;Calculations!F$2,Calculations!AB$2,Calculations!AB103))</f>
      </c>
      <c r="Q100" s="119">
        <f>IF(Calculations!A100&gt;Calculations!H$2,"",Calculations!AC$2)</f>
      </c>
      <c r="R100" s="119">
        <f>IF(Calculations!A100&gt;Calculations!H$2,"",Calculations!AD$2)</f>
      </c>
      <c r="S100" s="119">
        <f>IF(Calculations!A100&gt;Calculations!H$2,"",Calculations!AE$2)</f>
      </c>
      <c r="T100" s="119">
        <f>IF(Calculations!A100&gt;Calculations!H$2,"",Calculations!AF$2)</f>
      </c>
      <c r="U100" s="119">
        <f>IF(Calculations!A100&gt;Calculations!H$2,"",Calculations!AG$2)</f>
      </c>
      <c r="V100" s="119">
        <f>IF(Calculations!A100&gt;Calculations!H$2,"",Calculations!AH$2)</f>
      </c>
      <c r="W100" s="119">
        <f>IF(Calculations!A100&gt;Calculations!H$2,"",Calculations!AI$2)</f>
      </c>
      <c r="X100" s="120">
        <f>IF(Calculations!A100&gt;Calculations!H$2,"",IF(Calculations!A100&gt;Calculations!F$2,Calculations!AJ$2,Calculations!AJ103))</f>
      </c>
      <c r="Y100" s="119">
        <f>IF(Calculations!A100&gt;Calculations!H$2,"",IF(Calculations!A100&gt;Calculations!F$2,"",Calculations!AK103))</f>
      </c>
      <c r="Z100" s="118">
        <f ca="1">IF(Calculations!A100&gt;Calculations!H$2,"",INDIRECT("Calculations!"&amp;ADDRESS(Calculations!$C100,38)))</f>
      </c>
    </row>
    <row r="101" spans="1:26" ht="12.75">
      <c r="A101" s="117">
        <f>Calculations!B101</f>
      </c>
      <c r="B101" s="70">
        <f ca="1">IF(Calculations!A101&gt;Calculations!H$2,"",IF(Calculations!A101&gt;Calculations!F$2,INDIRECT("Calculations!"&amp;ADDRESS(Calculations!$C101,18)),""))</f>
      </c>
      <c r="C101" s="70">
        <f ca="1">IF(Calculations!A101&gt;Calculations!H$2,"",INDIRECT("Calculations!"&amp;ADDRESS(Calculations!$C101,19)))</f>
      </c>
      <c r="D101" s="70">
        <f ca="1">IF(Calculations!A101&gt;Calculations!H$2,"",INDIRECT("Calculations!"&amp;ADDRESS(Calculations!$C101,24)))</f>
      </c>
      <c r="E101" s="70">
        <f ca="1">IF(ISERROR(FIND("C",INDIRECT("Calculations!"&amp;ADDRESS(Calculations!$C101,20)))),"","Y")</f>
      </c>
      <c r="F101" s="70">
        <f ca="1">IF(ISERROR(FIND("F",INDIRECT("Calculations!"&amp;ADDRESS(Calculations!$C101,20)))),"","Y")</f>
      </c>
      <c r="G101" s="70">
        <f ca="1">IF(ISERROR(FIND("M",INDIRECT("Calculations!"&amp;ADDRESS(Calculations!$C101,20)))),"","Y")</f>
      </c>
      <c r="H101" s="70">
        <f ca="1">IF(ISERROR(FIND("E",INDIRECT("Calculations!"&amp;ADDRESS(Calculations!$C101,20)))),"","Y")</f>
      </c>
      <c r="I101" s="70">
        <f ca="1">IF(ISERROR(FIND("B",INDIRECT("Calculations!"&amp;ADDRESS(Calculations!$C101,20)))),"","Y")</f>
      </c>
      <c r="J101" s="70">
        <f ca="1">IF(ISERROR(FIND("G",INDIRECT("Calculations!"&amp;ADDRESS(Calculations!$C101,20)))),"","Y")</f>
      </c>
      <c r="K101" s="70">
        <f ca="1">IF(ISERROR(FIND("T",INDIRECT("Calculations!"&amp;ADDRESS(Calculations!$C101,20)))),"","Y")</f>
      </c>
      <c r="L101" s="118">
        <f ca="1">IF(Calculations!A101&gt;Calculations!H$2,"",INDIRECT("Calculations!"&amp;ADDRESS(Calculations!$C101,22)))</f>
      </c>
      <c r="M101" s="118">
        <f>IF(Calculations!A101&gt;Calculations!H$2,"",Calculations!Y$2)</f>
      </c>
      <c r="N101" s="119">
        <f>IF(Calculations!A101&gt;Calculations!H$2,"",IF(Calculations!A101&gt;Calculations!F$2,Calculations!Z$2,Calculations!Z104))</f>
      </c>
      <c r="O101" s="118">
        <f>IF(Calculations!A101&gt;Calculations!H$2,"",IF(Calculations!A101&gt;Calculations!F$2,Calculations!AA$2,Calculations!AA104))</f>
      </c>
      <c r="P101" s="119">
        <f>IF(Calculations!A101&gt;Calculations!H$2,"",IF(Calculations!A101&gt;Calculations!F$2,Calculations!AB$2,Calculations!AB104))</f>
      </c>
      <c r="Q101" s="119">
        <f>IF(Calculations!A101&gt;Calculations!H$2,"",Calculations!AC$2)</f>
      </c>
      <c r="R101" s="119">
        <f>IF(Calculations!A101&gt;Calculations!H$2,"",Calculations!AD$2)</f>
      </c>
      <c r="S101" s="119">
        <f>IF(Calculations!A101&gt;Calculations!H$2,"",Calculations!AE$2)</f>
      </c>
      <c r="T101" s="119">
        <f>IF(Calculations!A101&gt;Calculations!H$2,"",Calculations!AF$2)</f>
      </c>
      <c r="U101" s="119">
        <f>IF(Calculations!A101&gt;Calculations!H$2,"",Calculations!AG$2)</f>
      </c>
      <c r="V101" s="119">
        <f>IF(Calculations!A101&gt;Calculations!H$2,"",Calculations!AH$2)</f>
      </c>
      <c r="W101" s="119">
        <f>IF(Calculations!A101&gt;Calculations!H$2,"",Calculations!AI$2)</f>
      </c>
      <c r="X101" s="120">
        <f>IF(Calculations!A101&gt;Calculations!H$2,"",IF(Calculations!A101&gt;Calculations!F$2,Calculations!AJ$2,Calculations!AJ104))</f>
      </c>
      <c r="Y101" s="119">
        <f>IF(Calculations!A101&gt;Calculations!H$2,"",IF(Calculations!A101&gt;Calculations!F$2,"",Calculations!AK104))</f>
      </c>
      <c r="Z101" s="118">
        <f ca="1">IF(Calculations!A101&gt;Calculations!H$2,"",INDIRECT("Calculations!"&amp;ADDRESS(Calculations!$C101,38)))</f>
      </c>
    </row>
    <row r="102" spans="1:26" ht="12.75">
      <c r="A102" s="117">
        <f>Calculations!B102</f>
      </c>
      <c r="B102" s="70">
        <f ca="1">IF(Calculations!A102&gt;Calculations!H$2,"",IF(Calculations!A102&gt;Calculations!F$2,INDIRECT("Calculations!"&amp;ADDRESS(Calculations!$C102,18)),""))</f>
      </c>
      <c r="C102" s="70">
        <f ca="1">IF(Calculations!A102&gt;Calculations!H$2,"",INDIRECT("Calculations!"&amp;ADDRESS(Calculations!$C102,19)))</f>
      </c>
      <c r="D102" s="70">
        <f ca="1">IF(Calculations!A102&gt;Calculations!H$2,"",INDIRECT("Calculations!"&amp;ADDRESS(Calculations!$C102,24)))</f>
      </c>
      <c r="E102" s="70">
        <f ca="1">IF(ISERROR(FIND("C",INDIRECT("Calculations!"&amp;ADDRESS(Calculations!$C102,20)))),"","Y")</f>
      </c>
      <c r="F102" s="70">
        <f ca="1">IF(ISERROR(FIND("F",INDIRECT("Calculations!"&amp;ADDRESS(Calculations!$C102,20)))),"","Y")</f>
      </c>
      <c r="G102" s="70">
        <f ca="1">IF(ISERROR(FIND("M",INDIRECT("Calculations!"&amp;ADDRESS(Calculations!$C102,20)))),"","Y")</f>
      </c>
      <c r="H102" s="70">
        <f ca="1">IF(ISERROR(FIND("E",INDIRECT("Calculations!"&amp;ADDRESS(Calculations!$C102,20)))),"","Y")</f>
      </c>
      <c r="I102" s="70">
        <f ca="1">IF(ISERROR(FIND("B",INDIRECT("Calculations!"&amp;ADDRESS(Calculations!$C102,20)))),"","Y")</f>
      </c>
      <c r="J102" s="70">
        <f ca="1">IF(ISERROR(FIND("G",INDIRECT("Calculations!"&amp;ADDRESS(Calculations!$C102,20)))),"","Y")</f>
      </c>
      <c r="K102" s="70">
        <f ca="1">IF(ISERROR(FIND("T",INDIRECT("Calculations!"&amp;ADDRESS(Calculations!$C102,20)))),"","Y")</f>
      </c>
      <c r="L102" s="118">
        <f ca="1">IF(Calculations!A102&gt;Calculations!H$2,"",INDIRECT("Calculations!"&amp;ADDRESS(Calculations!$C102,22)))</f>
      </c>
      <c r="M102" s="118">
        <f>IF(Calculations!A102&gt;Calculations!H$2,"",Calculations!Y$2)</f>
      </c>
      <c r="N102" s="119">
        <f>IF(Calculations!A102&gt;Calculations!H$2,"",IF(Calculations!A102&gt;Calculations!F$2,Calculations!Z$2,Calculations!Z105))</f>
      </c>
      <c r="O102" s="118">
        <f>IF(Calculations!A102&gt;Calculations!H$2,"",IF(Calculations!A102&gt;Calculations!F$2,Calculations!AA$2,Calculations!AA105))</f>
      </c>
      <c r="P102" s="119">
        <f>IF(Calculations!A102&gt;Calculations!H$2,"",IF(Calculations!A102&gt;Calculations!F$2,Calculations!AB$2,Calculations!AB105))</f>
      </c>
      <c r="Q102" s="119">
        <f>IF(Calculations!A102&gt;Calculations!H$2,"",Calculations!AC$2)</f>
      </c>
      <c r="R102" s="119">
        <f>IF(Calculations!A102&gt;Calculations!H$2,"",Calculations!AD$2)</f>
      </c>
      <c r="S102" s="119">
        <f>IF(Calculations!A102&gt;Calculations!H$2,"",Calculations!AE$2)</f>
      </c>
      <c r="T102" s="119">
        <f>IF(Calculations!A102&gt;Calculations!H$2,"",Calculations!AF$2)</f>
      </c>
      <c r="U102" s="119">
        <f>IF(Calculations!A102&gt;Calculations!H$2,"",Calculations!AG$2)</f>
      </c>
      <c r="V102" s="119">
        <f>IF(Calculations!A102&gt;Calculations!H$2,"",Calculations!AH$2)</f>
      </c>
      <c r="W102" s="119">
        <f>IF(Calculations!A102&gt;Calculations!H$2,"",Calculations!AI$2)</f>
      </c>
      <c r="X102" s="120">
        <f>IF(Calculations!A102&gt;Calculations!H$2,"",IF(Calculations!A102&gt;Calculations!F$2,Calculations!AJ$2,Calculations!AJ105))</f>
      </c>
      <c r="Y102" s="119">
        <f>IF(Calculations!A102&gt;Calculations!H$2,"",IF(Calculations!A102&gt;Calculations!F$2,"",Calculations!AK105))</f>
      </c>
      <c r="Z102" s="118">
        <f ca="1">IF(Calculations!A102&gt;Calculations!H$2,"",INDIRECT("Calculations!"&amp;ADDRESS(Calculations!$C102,38)))</f>
      </c>
    </row>
    <row r="103" spans="1:26" ht="12.75">
      <c r="A103" s="117">
        <f>Calculations!B103</f>
      </c>
      <c r="B103" s="70">
        <f ca="1">IF(Calculations!A103&gt;Calculations!H$2,"",IF(Calculations!A103&gt;Calculations!F$2,INDIRECT("Calculations!"&amp;ADDRESS(Calculations!$C103,18)),""))</f>
      </c>
      <c r="C103" s="70">
        <f ca="1">IF(Calculations!A103&gt;Calculations!H$2,"",INDIRECT("Calculations!"&amp;ADDRESS(Calculations!$C103,19)))</f>
      </c>
      <c r="D103" s="70">
        <f ca="1">IF(Calculations!A103&gt;Calculations!H$2,"",INDIRECT("Calculations!"&amp;ADDRESS(Calculations!$C103,24)))</f>
      </c>
      <c r="E103" s="70">
        <f ca="1">IF(ISERROR(FIND("C",INDIRECT("Calculations!"&amp;ADDRESS(Calculations!$C103,20)))),"","Y")</f>
      </c>
      <c r="F103" s="70">
        <f ca="1">IF(ISERROR(FIND("F",INDIRECT("Calculations!"&amp;ADDRESS(Calculations!$C103,20)))),"","Y")</f>
      </c>
      <c r="G103" s="70">
        <f ca="1">IF(ISERROR(FIND("M",INDIRECT("Calculations!"&amp;ADDRESS(Calculations!$C103,20)))),"","Y")</f>
      </c>
      <c r="H103" s="70">
        <f ca="1">IF(ISERROR(FIND("E",INDIRECT("Calculations!"&amp;ADDRESS(Calculations!$C103,20)))),"","Y")</f>
      </c>
      <c r="I103" s="70">
        <f ca="1">IF(ISERROR(FIND("B",INDIRECT("Calculations!"&amp;ADDRESS(Calculations!$C103,20)))),"","Y")</f>
      </c>
      <c r="J103" s="70">
        <f ca="1">IF(ISERROR(FIND("G",INDIRECT("Calculations!"&amp;ADDRESS(Calculations!$C103,20)))),"","Y")</f>
      </c>
      <c r="K103" s="70">
        <f ca="1">IF(ISERROR(FIND("T",INDIRECT("Calculations!"&amp;ADDRESS(Calculations!$C103,20)))),"","Y")</f>
      </c>
      <c r="L103" s="118">
        <f ca="1">IF(Calculations!A103&gt;Calculations!H$2,"",INDIRECT("Calculations!"&amp;ADDRESS(Calculations!$C103,22)))</f>
      </c>
      <c r="M103" s="118">
        <f>IF(Calculations!A103&gt;Calculations!H$2,"",Calculations!Y$2)</f>
      </c>
      <c r="N103" s="119">
        <f>IF(Calculations!A103&gt;Calculations!H$2,"",IF(Calculations!A103&gt;Calculations!F$2,Calculations!Z$2,Calculations!Z106))</f>
      </c>
      <c r="O103" s="118">
        <f>IF(Calculations!A103&gt;Calculations!H$2,"",IF(Calculations!A103&gt;Calculations!F$2,Calculations!AA$2,Calculations!AA106))</f>
      </c>
      <c r="P103" s="119">
        <f>IF(Calculations!A103&gt;Calculations!H$2,"",IF(Calculations!A103&gt;Calculations!F$2,Calculations!AB$2,Calculations!AB106))</f>
      </c>
      <c r="Q103" s="119">
        <f>IF(Calculations!A103&gt;Calculations!H$2,"",Calculations!AC$2)</f>
      </c>
      <c r="R103" s="119">
        <f>IF(Calculations!A103&gt;Calculations!H$2,"",Calculations!AD$2)</f>
      </c>
      <c r="S103" s="119">
        <f>IF(Calculations!A103&gt;Calculations!H$2,"",Calculations!AE$2)</f>
      </c>
      <c r="T103" s="119">
        <f>IF(Calculations!A103&gt;Calculations!H$2,"",Calculations!AF$2)</f>
      </c>
      <c r="U103" s="119">
        <f>IF(Calculations!A103&gt;Calculations!H$2,"",Calculations!AG$2)</f>
      </c>
      <c r="V103" s="119">
        <f>IF(Calculations!A103&gt;Calculations!H$2,"",Calculations!AH$2)</f>
      </c>
      <c r="W103" s="119">
        <f>IF(Calculations!A103&gt;Calculations!H$2,"",Calculations!AI$2)</f>
      </c>
      <c r="X103" s="120">
        <f>IF(Calculations!A103&gt;Calculations!H$2,"",IF(Calculations!A103&gt;Calculations!F$2,Calculations!AJ$2,Calculations!AJ106))</f>
      </c>
      <c r="Y103" s="119">
        <f>IF(Calculations!A103&gt;Calculations!H$2,"",IF(Calculations!A103&gt;Calculations!F$2,"",Calculations!AK106))</f>
      </c>
      <c r="Z103" s="118">
        <f ca="1">IF(Calculations!A103&gt;Calculations!H$2,"",INDIRECT("Calculations!"&amp;ADDRESS(Calculations!$C103,38)))</f>
      </c>
    </row>
    <row r="104" spans="1:26" ht="12.75">
      <c r="A104" s="117">
        <f>Calculations!B104</f>
      </c>
      <c r="B104" s="70">
        <f ca="1">IF(Calculations!A104&gt;Calculations!H$2,"",IF(Calculations!A104&gt;Calculations!F$2,INDIRECT("Calculations!"&amp;ADDRESS(Calculations!$C104,18)),""))</f>
      </c>
      <c r="C104" s="70">
        <f ca="1">IF(Calculations!A104&gt;Calculations!H$2,"",INDIRECT("Calculations!"&amp;ADDRESS(Calculations!$C104,19)))</f>
      </c>
      <c r="D104" s="70">
        <f ca="1">IF(Calculations!A104&gt;Calculations!H$2,"",INDIRECT("Calculations!"&amp;ADDRESS(Calculations!$C104,24)))</f>
      </c>
      <c r="E104" s="70">
        <f ca="1">IF(ISERROR(FIND("C",INDIRECT("Calculations!"&amp;ADDRESS(Calculations!$C104,20)))),"","Y")</f>
      </c>
      <c r="F104" s="70">
        <f ca="1">IF(ISERROR(FIND("F",INDIRECT("Calculations!"&amp;ADDRESS(Calculations!$C104,20)))),"","Y")</f>
      </c>
      <c r="G104" s="70">
        <f ca="1">IF(ISERROR(FIND("M",INDIRECT("Calculations!"&amp;ADDRESS(Calculations!$C104,20)))),"","Y")</f>
      </c>
      <c r="H104" s="70">
        <f ca="1">IF(ISERROR(FIND("E",INDIRECT("Calculations!"&amp;ADDRESS(Calculations!$C104,20)))),"","Y")</f>
      </c>
      <c r="I104" s="70">
        <f ca="1">IF(ISERROR(FIND("B",INDIRECT("Calculations!"&amp;ADDRESS(Calculations!$C104,20)))),"","Y")</f>
      </c>
      <c r="J104" s="70">
        <f ca="1">IF(ISERROR(FIND("G",INDIRECT("Calculations!"&amp;ADDRESS(Calculations!$C104,20)))),"","Y")</f>
      </c>
      <c r="K104" s="70">
        <f ca="1">IF(ISERROR(FIND("T",INDIRECT("Calculations!"&amp;ADDRESS(Calculations!$C104,20)))),"","Y")</f>
      </c>
      <c r="L104" s="118">
        <f ca="1">IF(Calculations!A104&gt;Calculations!H$2,"",INDIRECT("Calculations!"&amp;ADDRESS(Calculations!$C104,22)))</f>
      </c>
      <c r="M104" s="118">
        <f>IF(Calculations!A104&gt;Calculations!H$2,"",Calculations!Y$2)</f>
      </c>
      <c r="N104" s="119">
        <f>IF(Calculations!A104&gt;Calculations!H$2,"",IF(Calculations!A104&gt;Calculations!F$2,Calculations!Z$2,Calculations!Z107))</f>
      </c>
      <c r="O104" s="118">
        <f>IF(Calculations!A104&gt;Calculations!H$2,"",IF(Calculations!A104&gt;Calculations!F$2,Calculations!AA$2,Calculations!AA107))</f>
      </c>
      <c r="P104" s="119">
        <f>IF(Calculations!A104&gt;Calculations!H$2,"",IF(Calculations!A104&gt;Calculations!F$2,Calculations!AB$2,Calculations!AB107))</f>
      </c>
      <c r="Q104" s="119">
        <f>IF(Calculations!A104&gt;Calculations!H$2,"",Calculations!AC$2)</f>
      </c>
      <c r="R104" s="119">
        <f>IF(Calculations!A104&gt;Calculations!H$2,"",Calculations!AD$2)</f>
      </c>
      <c r="S104" s="119">
        <f>IF(Calculations!A104&gt;Calculations!H$2,"",Calculations!AE$2)</f>
      </c>
      <c r="T104" s="119">
        <f>IF(Calculations!A104&gt;Calculations!H$2,"",Calculations!AF$2)</f>
      </c>
      <c r="U104" s="119">
        <f>IF(Calculations!A104&gt;Calculations!H$2,"",Calculations!AG$2)</f>
      </c>
      <c r="V104" s="119">
        <f>IF(Calculations!A104&gt;Calculations!H$2,"",Calculations!AH$2)</f>
      </c>
      <c r="W104" s="119">
        <f>IF(Calculations!A104&gt;Calculations!H$2,"",Calculations!AI$2)</f>
      </c>
      <c r="X104" s="120">
        <f>IF(Calculations!A104&gt;Calculations!H$2,"",IF(Calculations!A104&gt;Calculations!F$2,Calculations!AJ$2,Calculations!AJ107))</f>
      </c>
      <c r="Y104" s="119">
        <f>IF(Calculations!A104&gt;Calculations!H$2,"",IF(Calculations!A104&gt;Calculations!F$2,"",Calculations!AK107))</f>
      </c>
      <c r="Z104" s="118">
        <f ca="1">IF(Calculations!A104&gt;Calculations!H$2,"",INDIRECT("Calculations!"&amp;ADDRESS(Calculations!$C104,38)))</f>
      </c>
    </row>
    <row r="105" spans="1:26" ht="12.75">
      <c r="A105" s="117">
        <f>Calculations!B105</f>
      </c>
      <c r="B105" s="70">
        <f ca="1">IF(Calculations!A105&gt;Calculations!H$2,"",IF(Calculations!A105&gt;Calculations!F$2,INDIRECT("Calculations!"&amp;ADDRESS(Calculations!$C105,18)),""))</f>
      </c>
      <c r="C105" s="70">
        <f ca="1">IF(Calculations!A105&gt;Calculations!H$2,"",INDIRECT("Calculations!"&amp;ADDRESS(Calculations!$C105,19)))</f>
      </c>
      <c r="D105" s="70">
        <f ca="1">IF(Calculations!A105&gt;Calculations!H$2,"",INDIRECT("Calculations!"&amp;ADDRESS(Calculations!$C105,24)))</f>
      </c>
      <c r="E105" s="70">
        <f ca="1">IF(ISERROR(FIND("C",INDIRECT("Calculations!"&amp;ADDRESS(Calculations!$C105,20)))),"","Y")</f>
      </c>
      <c r="F105" s="70">
        <f ca="1">IF(ISERROR(FIND("F",INDIRECT("Calculations!"&amp;ADDRESS(Calculations!$C105,20)))),"","Y")</f>
      </c>
      <c r="G105" s="70">
        <f ca="1">IF(ISERROR(FIND("M",INDIRECT("Calculations!"&amp;ADDRESS(Calculations!$C105,20)))),"","Y")</f>
      </c>
      <c r="H105" s="70">
        <f ca="1">IF(ISERROR(FIND("E",INDIRECT("Calculations!"&amp;ADDRESS(Calculations!$C105,20)))),"","Y")</f>
      </c>
      <c r="I105" s="70">
        <f ca="1">IF(ISERROR(FIND("B",INDIRECT("Calculations!"&amp;ADDRESS(Calculations!$C105,20)))),"","Y")</f>
      </c>
      <c r="J105" s="70">
        <f ca="1">IF(ISERROR(FIND("G",INDIRECT("Calculations!"&amp;ADDRESS(Calculations!$C105,20)))),"","Y")</f>
      </c>
      <c r="K105" s="70">
        <f ca="1">IF(ISERROR(FIND("T",INDIRECT("Calculations!"&amp;ADDRESS(Calculations!$C105,20)))),"","Y")</f>
      </c>
      <c r="L105" s="118">
        <f ca="1">IF(Calculations!A105&gt;Calculations!H$2,"",INDIRECT("Calculations!"&amp;ADDRESS(Calculations!$C105,22)))</f>
      </c>
      <c r="M105" s="118">
        <f>IF(Calculations!A105&gt;Calculations!H$2,"",Calculations!Y$2)</f>
      </c>
      <c r="N105" s="119">
        <f>IF(Calculations!A105&gt;Calculations!H$2,"",IF(Calculations!A105&gt;Calculations!F$2,Calculations!Z$2,Calculations!Z108))</f>
      </c>
      <c r="O105" s="118">
        <f>IF(Calculations!A105&gt;Calculations!H$2,"",IF(Calculations!A105&gt;Calculations!F$2,Calculations!AA$2,Calculations!AA108))</f>
      </c>
      <c r="P105" s="119">
        <f>IF(Calculations!A105&gt;Calculations!H$2,"",IF(Calculations!A105&gt;Calculations!F$2,Calculations!AB$2,Calculations!AB108))</f>
      </c>
      <c r="Q105" s="119">
        <f>IF(Calculations!A105&gt;Calculations!H$2,"",Calculations!AC$2)</f>
      </c>
      <c r="R105" s="119">
        <f>IF(Calculations!A105&gt;Calculations!H$2,"",Calculations!AD$2)</f>
      </c>
      <c r="S105" s="119">
        <f>IF(Calculations!A105&gt;Calculations!H$2,"",Calculations!AE$2)</f>
      </c>
      <c r="T105" s="119">
        <f>IF(Calculations!A105&gt;Calculations!H$2,"",Calculations!AF$2)</f>
      </c>
      <c r="U105" s="119">
        <f>IF(Calculations!A105&gt;Calculations!H$2,"",Calculations!AG$2)</f>
      </c>
      <c r="V105" s="119">
        <f>IF(Calculations!A105&gt;Calculations!H$2,"",Calculations!AH$2)</f>
      </c>
      <c r="W105" s="119">
        <f>IF(Calculations!A105&gt;Calculations!H$2,"",Calculations!AI$2)</f>
      </c>
      <c r="X105" s="120">
        <f>IF(Calculations!A105&gt;Calculations!H$2,"",IF(Calculations!A105&gt;Calculations!F$2,Calculations!AJ$2,Calculations!AJ108))</f>
      </c>
      <c r="Y105" s="119">
        <f>IF(Calculations!A105&gt;Calculations!H$2,"",IF(Calculations!A105&gt;Calculations!F$2,"",Calculations!AK108))</f>
      </c>
      <c r="Z105" s="118">
        <f ca="1">IF(Calculations!A105&gt;Calculations!H$2,"",INDIRECT("Calculations!"&amp;ADDRESS(Calculations!$C105,38)))</f>
      </c>
    </row>
    <row r="106" spans="1:26" ht="12.75">
      <c r="A106" s="117">
        <f>Calculations!B106</f>
      </c>
      <c r="B106" s="70">
        <f ca="1">IF(Calculations!A106&gt;Calculations!H$2,"",IF(Calculations!A106&gt;Calculations!F$2,INDIRECT("Calculations!"&amp;ADDRESS(Calculations!$C106,18)),""))</f>
      </c>
      <c r="C106" s="70">
        <f ca="1">IF(Calculations!A106&gt;Calculations!H$2,"",INDIRECT("Calculations!"&amp;ADDRESS(Calculations!$C106,19)))</f>
      </c>
      <c r="D106" s="70">
        <f ca="1">IF(Calculations!A106&gt;Calculations!H$2,"",INDIRECT("Calculations!"&amp;ADDRESS(Calculations!$C106,24)))</f>
      </c>
      <c r="E106" s="70">
        <f ca="1">IF(ISERROR(FIND("C",INDIRECT("Calculations!"&amp;ADDRESS(Calculations!$C106,20)))),"","Y")</f>
      </c>
      <c r="F106" s="70">
        <f ca="1">IF(ISERROR(FIND("F",INDIRECT("Calculations!"&amp;ADDRESS(Calculations!$C106,20)))),"","Y")</f>
      </c>
      <c r="G106" s="70">
        <f ca="1">IF(ISERROR(FIND("M",INDIRECT("Calculations!"&amp;ADDRESS(Calculations!$C106,20)))),"","Y")</f>
      </c>
      <c r="H106" s="70">
        <f ca="1">IF(ISERROR(FIND("E",INDIRECT("Calculations!"&amp;ADDRESS(Calculations!$C106,20)))),"","Y")</f>
      </c>
      <c r="I106" s="70">
        <f ca="1">IF(ISERROR(FIND("B",INDIRECT("Calculations!"&amp;ADDRESS(Calculations!$C106,20)))),"","Y")</f>
      </c>
      <c r="J106" s="70">
        <f ca="1">IF(ISERROR(FIND("G",INDIRECT("Calculations!"&amp;ADDRESS(Calculations!$C106,20)))),"","Y")</f>
      </c>
      <c r="K106" s="70">
        <f ca="1">IF(ISERROR(FIND("T",INDIRECT("Calculations!"&amp;ADDRESS(Calculations!$C106,20)))),"","Y")</f>
      </c>
      <c r="L106" s="118">
        <f ca="1">IF(Calculations!A106&gt;Calculations!H$2,"",INDIRECT("Calculations!"&amp;ADDRESS(Calculations!$C106,22)))</f>
      </c>
      <c r="M106" s="118">
        <f>IF(Calculations!A106&gt;Calculations!H$2,"",Calculations!Y$2)</f>
      </c>
      <c r="N106" s="119">
        <f>IF(Calculations!A106&gt;Calculations!H$2,"",IF(Calculations!A106&gt;Calculations!F$2,Calculations!Z$2,Calculations!Z109))</f>
      </c>
      <c r="O106" s="118">
        <f>IF(Calculations!A106&gt;Calculations!H$2,"",IF(Calculations!A106&gt;Calculations!F$2,Calculations!AA$2,Calculations!AA109))</f>
      </c>
      <c r="P106" s="119">
        <f>IF(Calculations!A106&gt;Calculations!H$2,"",IF(Calculations!A106&gt;Calculations!F$2,Calculations!AB$2,Calculations!AB109))</f>
      </c>
      <c r="Q106" s="119">
        <f>IF(Calculations!A106&gt;Calculations!H$2,"",Calculations!AC$2)</f>
      </c>
      <c r="R106" s="119">
        <f>IF(Calculations!A106&gt;Calculations!H$2,"",Calculations!AD$2)</f>
      </c>
      <c r="S106" s="119">
        <f>IF(Calculations!A106&gt;Calculations!H$2,"",Calculations!AE$2)</f>
      </c>
      <c r="T106" s="119">
        <f>IF(Calculations!A106&gt;Calculations!H$2,"",Calculations!AF$2)</f>
      </c>
      <c r="U106" s="119">
        <f>IF(Calculations!A106&gt;Calculations!H$2,"",Calculations!AG$2)</f>
      </c>
      <c r="V106" s="119">
        <f>IF(Calculations!A106&gt;Calculations!H$2,"",Calculations!AH$2)</f>
      </c>
      <c r="W106" s="119">
        <f>IF(Calculations!A106&gt;Calculations!H$2,"",Calculations!AI$2)</f>
      </c>
      <c r="X106" s="120">
        <f>IF(Calculations!A106&gt;Calculations!H$2,"",IF(Calculations!A106&gt;Calculations!F$2,Calculations!AJ$2,Calculations!AJ109))</f>
      </c>
      <c r="Y106" s="119">
        <f>IF(Calculations!A106&gt;Calculations!H$2,"",IF(Calculations!A106&gt;Calculations!F$2,"",Calculations!AK109))</f>
      </c>
      <c r="Z106" s="118">
        <f ca="1">IF(Calculations!A106&gt;Calculations!H$2,"",INDIRECT("Calculations!"&amp;ADDRESS(Calculations!$C106,38)))</f>
      </c>
    </row>
    <row r="107" spans="1:26" ht="12.75">
      <c r="A107" s="117">
        <f>Calculations!B107</f>
      </c>
      <c r="B107" s="70">
        <f ca="1">IF(Calculations!A107&gt;Calculations!H$2,"",IF(Calculations!A107&gt;Calculations!F$2,INDIRECT("Calculations!"&amp;ADDRESS(Calculations!$C107,18)),""))</f>
      </c>
      <c r="C107" s="70">
        <f ca="1">IF(Calculations!A107&gt;Calculations!H$2,"",INDIRECT("Calculations!"&amp;ADDRESS(Calculations!$C107,19)))</f>
      </c>
      <c r="D107" s="70">
        <f ca="1">IF(Calculations!A107&gt;Calculations!H$2,"",INDIRECT("Calculations!"&amp;ADDRESS(Calculations!$C107,24)))</f>
      </c>
      <c r="E107" s="70">
        <f ca="1">IF(ISERROR(FIND("C",INDIRECT("Calculations!"&amp;ADDRESS(Calculations!$C107,20)))),"","Y")</f>
      </c>
      <c r="F107" s="70">
        <f ca="1">IF(ISERROR(FIND("F",INDIRECT("Calculations!"&amp;ADDRESS(Calculations!$C107,20)))),"","Y")</f>
      </c>
      <c r="G107" s="70">
        <f ca="1">IF(ISERROR(FIND("M",INDIRECT("Calculations!"&amp;ADDRESS(Calculations!$C107,20)))),"","Y")</f>
      </c>
      <c r="H107" s="70">
        <f ca="1">IF(ISERROR(FIND("E",INDIRECT("Calculations!"&amp;ADDRESS(Calculations!$C107,20)))),"","Y")</f>
      </c>
      <c r="I107" s="70">
        <f ca="1">IF(ISERROR(FIND("B",INDIRECT("Calculations!"&amp;ADDRESS(Calculations!$C107,20)))),"","Y")</f>
      </c>
      <c r="J107" s="70">
        <f ca="1">IF(ISERROR(FIND("G",INDIRECT("Calculations!"&amp;ADDRESS(Calculations!$C107,20)))),"","Y")</f>
      </c>
      <c r="K107" s="70">
        <f ca="1">IF(ISERROR(FIND("T",INDIRECT("Calculations!"&amp;ADDRESS(Calculations!$C107,20)))),"","Y")</f>
      </c>
      <c r="L107" s="118">
        <f ca="1">IF(Calculations!A107&gt;Calculations!H$2,"",INDIRECT("Calculations!"&amp;ADDRESS(Calculations!$C107,22)))</f>
      </c>
      <c r="M107" s="118">
        <f>IF(Calculations!A107&gt;Calculations!H$2,"",Calculations!Y$2)</f>
      </c>
      <c r="N107" s="119">
        <f>IF(Calculations!A107&gt;Calculations!H$2,"",IF(Calculations!A107&gt;Calculations!F$2,Calculations!Z$2,Calculations!Z110))</f>
      </c>
      <c r="O107" s="118">
        <f>IF(Calculations!A107&gt;Calculations!H$2,"",IF(Calculations!A107&gt;Calculations!F$2,Calculations!AA$2,Calculations!AA110))</f>
      </c>
      <c r="P107" s="119">
        <f>IF(Calculations!A107&gt;Calculations!H$2,"",IF(Calculations!A107&gt;Calculations!F$2,Calculations!AB$2,Calculations!AB110))</f>
      </c>
      <c r="Q107" s="119">
        <f>IF(Calculations!A107&gt;Calculations!H$2,"",Calculations!AC$2)</f>
      </c>
      <c r="R107" s="119">
        <f>IF(Calculations!A107&gt;Calculations!H$2,"",Calculations!AD$2)</f>
      </c>
      <c r="S107" s="119">
        <f>IF(Calculations!A107&gt;Calculations!H$2,"",Calculations!AE$2)</f>
      </c>
      <c r="T107" s="119">
        <f>IF(Calculations!A107&gt;Calculations!H$2,"",Calculations!AF$2)</f>
      </c>
      <c r="U107" s="119">
        <f>IF(Calculations!A107&gt;Calculations!H$2,"",Calculations!AG$2)</f>
      </c>
      <c r="V107" s="119">
        <f>IF(Calculations!A107&gt;Calculations!H$2,"",Calculations!AH$2)</f>
      </c>
      <c r="W107" s="119">
        <f>IF(Calculations!A107&gt;Calculations!H$2,"",Calculations!AI$2)</f>
      </c>
      <c r="X107" s="120">
        <f>IF(Calculations!A107&gt;Calculations!H$2,"",IF(Calculations!A107&gt;Calculations!F$2,Calculations!AJ$2,Calculations!AJ110))</f>
      </c>
      <c r="Y107" s="119">
        <f>IF(Calculations!A107&gt;Calculations!H$2,"",IF(Calculations!A107&gt;Calculations!F$2,"",Calculations!AK110))</f>
      </c>
      <c r="Z107" s="118">
        <f ca="1">IF(Calculations!A107&gt;Calculations!H$2,"",INDIRECT("Calculations!"&amp;ADDRESS(Calculations!$C107,38)))</f>
      </c>
    </row>
    <row r="108" spans="1:26" ht="12.75">
      <c r="A108" s="117">
        <f>Calculations!B108</f>
      </c>
      <c r="B108" s="70">
        <f ca="1">IF(Calculations!A108&gt;Calculations!H$2,"",IF(Calculations!A108&gt;Calculations!F$2,INDIRECT("Calculations!"&amp;ADDRESS(Calculations!$C108,18)),""))</f>
      </c>
      <c r="C108" s="70">
        <f ca="1">IF(Calculations!A108&gt;Calculations!H$2,"",INDIRECT("Calculations!"&amp;ADDRESS(Calculations!$C108,19)))</f>
      </c>
      <c r="D108" s="70">
        <f ca="1">IF(Calculations!A108&gt;Calculations!H$2,"",INDIRECT("Calculations!"&amp;ADDRESS(Calculations!$C108,24)))</f>
      </c>
      <c r="E108" s="70">
        <f ca="1">IF(ISERROR(FIND("C",INDIRECT("Calculations!"&amp;ADDRESS(Calculations!$C108,20)))),"","Y")</f>
      </c>
      <c r="F108" s="70">
        <f ca="1">IF(ISERROR(FIND("F",INDIRECT("Calculations!"&amp;ADDRESS(Calculations!$C108,20)))),"","Y")</f>
      </c>
      <c r="G108" s="70">
        <f ca="1">IF(ISERROR(FIND("M",INDIRECT("Calculations!"&amp;ADDRESS(Calculations!$C108,20)))),"","Y")</f>
      </c>
      <c r="H108" s="70">
        <f ca="1">IF(ISERROR(FIND("E",INDIRECT("Calculations!"&amp;ADDRESS(Calculations!$C108,20)))),"","Y")</f>
      </c>
      <c r="I108" s="70">
        <f ca="1">IF(ISERROR(FIND("B",INDIRECT("Calculations!"&amp;ADDRESS(Calculations!$C108,20)))),"","Y")</f>
      </c>
      <c r="J108" s="70">
        <f ca="1">IF(ISERROR(FIND("G",INDIRECT("Calculations!"&amp;ADDRESS(Calculations!$C108,20)))),"","Y")</f>
      </c>
      <c r="K108" s="70">
        <f ca="1">IF(ISERROR(FIND("T",INDIRECT("Calculations!"&amp;ADDRESS(Calculations!$C108,20)))),"","Y")</f>
      </c>
      <c r="L108" s="118">
        <f ca="1">IF(Calculations!A108&gt;Calculations!H$2,"",INDIRECT("Calculations!"&amp;ADDRESS(Calculations!$C108,22)))</f>
      </c>
      <c r="M108" s="118">
        <f>IF(Calculations!A108&gt;Calculations!H$2,"",Calculations!Y$2)</f>
      </c>
      <c r="N108" s="119">
        <f>IF(Calculations!A108&gt;Calculations!H$2,"",IF(Calculations!A108&gt;Calculations!F$2,Calculations!Z$2,Calculations!Z111))</f>
      </c>
      <c r="O108" s="118">
        <f>IF(Calculations!A108&gt;Calculations!H$2,"",IF(Calculations!A108&gt;Calculations!F$2,Calculations!AA$2,Calculations!AA111))</f>
      </c>
      <c r="P108" s="119">
        <f>IF(Calculations!A108&gt;Calculations!H$2,"",IF(Calculations!A108&gt;Calculations!F$2,Calculations!AB$2,Calculations!AB111))</f>
      </c>
      <c r="Q108" s="119">
        <f>IF(Calculations!A108&gt;Calculations!H$2,"",Calculations!AC$2)</f>
      </c>
      <c r="R108" s="119">
        <f>IF(Calculations!A108&gt;Calculations!H$2,"",Calculations!AD$2)</f>
      </c>
      <c r="S108" s="119">
        <f>IF(Calculations!A108&gt;Calculations!H$2,"",Calculations!AE$2)</f>
      </c>
      <c r="T108" s="119">
        <f>IF(Calculations!A108&gt;Calculations!H$2,"",Calculations!AF$2)</f>
      </c>
      <c r="U108" s="119">
        <f>IF(Calculations!A108&gt;Calculations!H$2,"",Calculations!AG$2)</f>
      </c>
      <c r="V108" s="119">
        <f>IF(Calculations!A108&gt;Calculations!H$2,"",Calculations!AH$2)</f>
      </c>
      <c r="W108" s="119">
        <f>IF(Calculations!A108&gt;Calculations!H$2,"",Calculations!AI$2)</f>
      </c>
      <c r="X108" s="120">
        <f>IF(Calculations!A108&gt;Calculations!H$2,"",IF(Calculations!A108&gt;Calculations!F$2,Calculations!AJ$2,Calculations!AJ111))</f>
      </c>
      <c r="Y108" s="119">
        <f>IF(Calculations!A108&gt;Calculations!H$2,"",IF(Calculations!A108&gt;Calculations!F$2,"",Calculations!AK111))</f>
      </c>
      <c r="Z108" s="118">
        <f ca="1">IF(Calculations!A108&gt;Calculations!H$2,"",INDIRECT("Calculations!"&amp;ADDRESS(Calculations!$C108,38)))</f>
      </c>
    </row>
    <row r="109" spans="1:26" ht="12.75">
      <c r="A109" s="117">
        <f>Calculations!B109</f>
      </c>
      <c r="B109" s="70">
        <f ca="1">IF(Calculations!A109&gt;Calculations!H$2,"",IF(Calculations!A109&gt;Calculations!F$2,INDIRECT("Calculations!"&amp;ADDRESS(Calculations!$C109,18)),""))</f>
      </c>
      <c r="C109" s="70">
        <f ca="1">IF(Calculations!A109&gt;Calculations!H$2,"",INDIRECT("Calculations!"&amp;ADDRESS(Calculations!$C109,19)))</f>
      </c>
      <c r="D109" s="70">
        <f ca="1">IF(Calculations!A109&gt;Calculations!H$2,"",INDIRECT("Calculations!"&amp;ADDRESS(Calculations!$C109,24)))</f>
      </c>
      <c r="E109" s="70">
        <f ca="1">IF(ISERROR(FIND("C",INDIRECT("Calculations!"&amp;ADDRESS(Calculations!$C109,20)))),"","Y")</f>
      </c>
      <c r="F109" s="70">
        <f ca="1">IF(ISERROR(FIND("F",INDIRECT("Calculations!"&amp;ADDRESS(Calculations!$C109,20)))),"","Y")</f>
      </c>
      <c r="G109" s="70">
        <f ca="1">IF(ISERROR(FIND("M",INDIRECT("Calculations!"&amp;ADDRESS(Calculations!$C109,20)))),"","Y")</f>
      </c>
      <c r="H109" s="70">
        <f ca="1">IF(ISERROR(FIND("E",INDIRECT("Calculations!"&amp;ADDRESS(Calculations!$C109,20)))),"","Y")</f>
      </c>
      <c r="I109" s="70">
        <f ca="1">IF(ISERROR(FIND("B",INDIRECT("Calculations!"&amp;ADDRESS(Calculations!$C109,20)))),"","Y")</f>
      </c>
      <c r="J109" s="70">
        <f ca="1">IF(ISERROR(FIND("G",INDIRECT("Calculations!"&amp;ADDRESS(Calculations!$C109,20)))),"","Y")</f>
      </c>
      <c r="K109" s="70">
        <f ca="1">IF(ISERROR(FIND("T",INDIRECT("Calculations!"&amp;ADDRESS(Calculations!$C109,20)))),"","Y")</f>
      </c>
      <c r="L109" s="118">
        <f ca="1">IF(Calculations!A109&gt;Calculations!H$2,"",INDIRECT("Calculations!"&amp;ADDRESS(Calculations!$C109,22)))</f>
      </c>
      <c r="M109" s="118">
        <f>IF(Calculations!A109&gt;Calculations!H$2,"",Calculations!Y$2)</f>
      </c>
      <c r="N109" s="119">
        <f>IF(Calculations!A109&gt;Calculations!H$2,"",IF(Calculations!A109&gt;Calculations!F$2,Calculations!Z$2,Calculations!Z112))</f>
      </c>
      <c r="O109" s="118">
        <f>IF(Calculations!A109&gt;Calculations!H$2,"",IF(Calculations!A109&gt;Calculations!F$2,Calculations!AA$2,Calculations!AA112))</f>
      </c>
      <c r="P109" s="119">
        <f>IF(Calculations!A109&gt;Calculations!H$2,"",IF(Calculations!A109&gt;Calculations!F$2,Calculations!AB$2,Calculations!AB112))</f>
      </c>
      <c r="Q109" s="119">
        <f>IF(Calculations!A109&gt;Calculations!H$2,"",Calculations!AC$2)</f>
      </c>
      <c r="R109" s="119">
        <f>IF(Calculations!A109&gt;Calculations!H$2,"",Calculations!AD$2)</f>
      </c>
      <c r="S109" s="119">
        <f>IF(Calculations!A109&gt;Calculations!H$2,"",Calculations!AE$2)</f>
      </c>
      <c r="T109" s="119">
        <f>IF(Calculations!A109&gt;Calculations!H$2,"",Calculations!AF$2)</f>
      </c>
      <c r="U109" s="119">
        <f>IF(Calculations!A109&gt;Calculations!H$2,"",Calculations!AG$2)</f>
      </c>
      <c r="V109" s="119">
        <f>IF(Calculations!A109&gt;Calculations!H$2,"",Calculations!AH$2)</f>
      </c>
      <c r="W109" s="119">
        <f>IF(Calculations!A109&gt;Calculations!H$2,"",Calculations!AI$2)</f>
      </c>
      <c r="X109" s="120">
        <f>IF(Calculations!A109&gt;Calculations!H$2,"",IF(Calculations!A109&gt;Calculations!F$2,Calculations!AJ$2,Calculations!AJ112))</f>
      </c>
      <c r="Y109" s="119">
        <f>IF(Calculations!A109&gt;Calculations!H$2,"",IF(Calculations!A109&gt;Calculations!F$2,"",Calculations!AK112))</f>
      </c>
      <c r="Z109" s="118">
        <f ca="1">IF(Calculations!A109&gt;Calculations!H$2,"",INDIRECT("Calculations!"&amp;ADDRESS(Calculations!$C109,38)))</f>
      </c>
    </row>
    <row r="110" spans="1:26" ht="12.75">
      <c r="A110" s="117">
        <f>Calculations!B110</f>
      </c>
      <c r="B110" s="70">
        <f ca="1">IF(Calculations!A110&gt;Calculations!H$2,"",IF(Calculations!A110&gt;Calculations!F$2,INDIRECT("Calculations!"&amp;ADDRESS(Calculations!$C110,18)),""))</f>
      </c>
      <c r="C110" s="70">
        <f ca="1">IF(Calculations!A110&gt;Calculations!H$2,"",INDIRECT("Calculations!"&amp;ADDRESS(Calculations!$C110,19)))</f>
      </c>
      <c r="D110" s="70">
        <f ca="1">IF(Calculations!A110&gt;Calculations!H$2,"",INDIRECT("Calculations!"&amp;ADDRESS(Calculations!$C110,24)))</f>
      </c>
      <c r="E110" s="70">
        <f ca="1">IF(ISERROR(FIND("C",INDIRECT("Calculations!"&amp;ADDRESS(Calculations!$C110,20)))),"","Y")</f>
      </c>
      <c r="F110" s="70">
        <f ca="1">IF(ISERROR(FIND("F",INDIRECT("Calculations!"&amp;ADDRESS(Calculations!$C110,20)))),"","Y")</f>
      </c>
      <c r="G110" s="70">
        <f ca="1">IF(ISERROR(FIND("M",INDIRECT("Calculations!"&amp;ADDRESS(Calculations!$C110,20)))),"","Y")</f>
      </c>
      <c r="H110" s="70">
        <f ca="1">IF(ISERROR(FIND("E",INDIRECT("Calculations!"&amp;ADDRESS(Calculations!$C110,20)))),"","Y")</f>
      </c>
      <c r="I110" s="70">
        <f ca="1">IF(ISERROR(FIND("B",INDIRECT("Calculations!"&amp;ADDRESS(Calculations!$C110,20)))),"","Y")</f>
      </c>
      <c r="J110" s="70">
        <f ca="1">IF(ISERROR(FIND("G",INDIRECT("Calculations!"&amp;ADDRESS(Calculations!$C110,20)))),"","Y")</f>
      </c>
      <c r="K110" s="70">
        <f ca="1">IF(ISERROR(FIND("T",INDIRECT("Calculations!"&amp;ADDRESS(Calculations!$C110,20)))),"","Y")</f>
      </c>
      <c r="L110" s="118">
        <f ca="1">IF(Calculations!A110&gt;Calculations!H$2,"",INDIRECT("Calculations!"&amp;ADDRESS(Calculations!$C110,22)))</f>
      </c>
      <c r="M110" s="118">
        <f>IF(Calculations!A110&gt;Calculations!H$2,"",Calculations!Y$2)</f>
      </c>
      <c r="N110" s="119">
        <f>IF(Calculations!A110&gt;Calculations!H$2,"",IF(Calculations!A110&gt;Calculations!F$2,Calculations!Z$2,Calculations!Z113))</f>
      </c>
      <c r="O110" s="118">
        <f>IF(Calculations!A110&gt;Calculations!H$2,"",IF(Calculations!A110&gt;Calculations!F$2,Calculations!AA$2,Calculations!AA113))</f>
      </c>
      <c r="P110" s="119">
        <f>IF(Calculations!A110&gt;Calculations!H$2,"",IF(Calculations!A110&gt;Calculations!F$2,Calculations!AB$2,Calculations!AB113))</f>
      </c>
      <c r="Q110" s="119">
        <f>IF(Calculations!A110&gt;Calculations!H$2,"",Calculations!AC$2)</f>
      </c>
      <c r="R110" s="119">
        <f>IF(Calculations!A110&gt;Calculations!H$2,"",Calculations!AD$2)</f>
      </c>
      <c r="S110" s="119">
        <f>IF(Calculations!A110&gt;Calculations!H$2,"",Calculations!AE$2)</f>
      </c>
      <c r="T110" s="119">
        <f>IF(Calculations!A110&gt;Calculations!H$2,"",Calculations!AF$2)</f>
      </c>
      <c r="U110" s="119">
        <f>IF(Calculations!A110&gt;Calculations!H$2,"",Calculations!AG$2)</f>
      </c>
      <c r="V110" s="119">
        <f>IF(Calculations!A110&gt;Calculations!H$2,"",Calculations!AH$2)</f>
      </c>
      <c r="W110" s="119">
        <f>IF(Calculations!A110&gt;Calculations!H$2,"",Calculations!AI$2)</f>
      </c>
      <c r="X110" s="120">
        <f>IF(Calculations!A110&gt;Calculations!H$2,"",IF(Calculations!A110&gt;Calculations!F$2,Calculations!AJ$2,Calculations!AJ113))</f>
      </c>
      <c r="Y110" s="119">
        <f>IF(Calculations!A110&gt;Calculations!H$2,"",IF(Calculations!A110&gt;Calculations!F$2,"",Calculations!AK113))</f>
      </c>
      <c r="Z110" s="118">
        <f ca="1">IF(Calculations!A110&gt;Calculations!H$2,"",INDIRECT("Calculations!"&amp;ADDRESS(Calculations!$C110,38)))</f>
      </c>
    </row>
    <row r="111" spans="1:26" ht="12.75">
      <c r="A111" s="117">
        <f>Calculations!B111</f>
      </c>
      <c r="B111" s="70">
        <f ca="1">IF(Calculations!A111&gt;Calculations!H$2,"",IF(Calculations!A111&gt;Calculations!F$2,INDIRECT("Calculations!"&amp;ADDRESS(Calculations!$C111,18)),""))</f>
      </c>
      <c r="C111" s="70">
        <f ca="1">IF(Calculations!A111&gt;Calculations!H$2,"",INDIRECT("Calculations!"&amp;ADDRESS(Calculations!$C111,19)))</f>
      </c>
      <c r="D111" s="70">
        <f ca="1">IF(Calculations!A111&gt;Calculations!H$2,"",INDIRECT("Calculations!"&amp;ADDRESS(Calculations!$C111,24)))</f>
      </c>
      <c r="E111" s="70">
        <f ca="1">IF(ISERROR(FIND("C",INDIRECT("Calculations!"&amp;ADDRESS(Calculations!$C111,20)))),"","Y")</f>
      </c>
      <c r="F111" s="70">
        <f ca="1">IF(ISERROR(FIND("F",INDIRECT("Calculations!"&amp;ADDRESS(Calculations!$C111,20)))),"","Y")</f>
      </c>
      <c r="G111" s="70">
        <f ca="1">IF(ISERROR(FIND("M",INDIRECT("Calculations!"&amp;ADDRESS(Calculations!$C111,20)))),"","Y")</f>
      </c>
      <c r="H111" s="70">
        <f ca="1">IF(ISERROR(FIND("E",INDIRECT("Calculations!"&amp;ADDRESS(Calculations!$C111,20)))),"","Y")</f>
      </c>
      <c r="I111" s="70">
        <f ca="1">IF(ISERROR(FIND("B",INDIRECT("Calculations!"&amp;ADDRESS(Calculations!$C111,20)))),"","Y")</f>
      </c>
      <c r="J111" s="70">
        <f ca="1">IF(ISERROR(FIND("G",INDIRECT("Calculations!"&amp;ADDRESS(Calculations!$C111,20)))),"","Y")</f>
      </c>
      <c r="K111" s="70">
        <f ca="1">IF(ISERROR(FIND("T",INDIRECT("Calculations!"&amp;ADDRESS(Calculations!$C111,20)))),"","Y")</f>
      </c>
      <c r="L111" s="118">
        <f ca="1">IF(Calculations!A111&gt;Calculations!H$2,"",INDIRECT("Calculations!"&amp;ADDRESS(Calculations!$C111,22)))</f>
      </c>
      <c r="M111" s="118">
        <f>IF(Calculations!A111&gt;Calculations!H$2,"",Calculations!Y$2)</f>
      </c>
      <c r="N111" s="119">
        <f>IF(Calculations!A111&gt;Calculations!H$2,"",IF(Calculations!A111&gt;Calculations!F$2,Calculations!Z$2,Calculations!Z114))</f>
      </c>
      <c r="O111" s="118">
        <f>IF(Calculations!A111&gt;Calculations!H$2,"",IF(Calculations!A111&gt;Calculations!F$2,Calculations!AA$2,Calculations!AA114))</f>
      </c>
      <c r="P111" s="119">
        <f>IF(Calculations!A111&gt;Calculations!H$2,"",IF(Calculations!A111&gt;Calculations!F$2,Calculations!AB$2,Calculations!AB114))</f>
      </c>
      <c r="Q111" s="119">
        <f>IF(Calculations!A111&gt;Calculations!H$2,"",Calculations!AC$2)</f>
      </c>
      <c r="R111" s="119">
        <f>IF(Calculations!A111&gt;Calculations!H$2,"",Calculations!AD$2)</f>
      </c>
      <c r="S111" s="119">
        <f>IF(Calculations!A111&gt;Calculations!H$2,"",Calculations!AE$2)</f>
      </c>
      <c r="T111" s="119">
        <f>IF(Calculations!A111&gt;Calculations!H$2,"",Calculations!AF$2)</f>
      </c>
      <c r="U111" s="119">
        <f>IF(Calculations!A111&gt;Calculations!H$2,"",Calculations!AG$2)</f>
      </c>
      <c r="V111" s="119">
        <f>IF(Calculations!A111&gt;Calculations!H$2,"",Calculations!AH$2)</f>
      </c>
      <c r="W111" s="119">
        <f>IF(Calculations!A111&gt;Calculations!H$2,"",Calculations!AI$2)</f>
      </c>
      <c r="X111" s="120">
        <f>IF(Calculations!A111&gt;Calculations!H$2,"",IF(Calculations!A111&gt;Calculations!F$2,Calculations!AJ$2,Calculations!AJ114))</f>
      </c>
      <c r="Y111" s="119">
        <f>IF(Calculations!A111&gt;Calculations!H$2,"",IF(Calculations!A111&gt;Calculations!F$2,"",Calculations!AK114))</f>
      </c>
      <c r="Z111" s="118">
        <f ca="1">IF(Calculations!A111&gt;Calculations!H$2,"",INDIRECT("Calculations!"&amp;ADDRESS(Calculations!$C111,38)))</f>
      </c>
    </row>
    <row r="112" spans="1:26" ht="12.75">
      <c r="A112" s="117">
        <f>Calculations!B112</f>
      </c>
      <c r="B112" s="70">
        <f ca="1">IF(Calculations!A112&gt;Calculations!H$2,"",IF(Calculations!A112&gt;Calculations!F$2,INDIRECT("Calculations!"&amp;ADDRESS(Calculations!$C112,18)),""))</f>
      </c>
      <c r="C112" s="70">
        <f ca="1">IF(Calculations!A112&gt;Calculations!H$2,"",INDIRECT("Calculations!"&amp;ADDRESS(Calculations!$C112,19)))</f>
      </c>
      <c r="D112" s="70">
        <f ca="1">IF(Calculations!A112&gt;Calculations!H$2,"",INDIRECT("Calculations!"&amp;ADDRESS(Calculations!$C112,24)))</f>
      </c>
      <c r="E112" s="70">
        <f ca="1">IF(ISERROR(FIND("C",INDIRECT("Calculations!"&amp;ADDRESS(Calculations!$C112,20)))),"","Y")</f>
      </c>
      <c r="F112" s="70">
        <f ca="1">IF(ISERROR(FIND("F",INDIRECT("Calculations!"&amp;ADDRESS(Calculations!$C112,20)))),"","Y")</f>
      </c>
      <c r="G112" s="70">
        <f ca="1">IF(ISERROR(FIND("M",INDIRECT("Calculations!"&amp;ADDRESS(Calculations!$C112,20)))),"","Y")</f>
      </c>
      <c r="H112" s="70">
        <f ca="1">IF(ISERROR(FIND("E",INDIRECT("Calculations!"&amp;ADDRESS(Calculations!$C112,20)))),"","Y")</f>
      </c>
      <c r="I112" s="70">
        <f ca="1">IF(ISERROR(FIND("B",INDIRECT("Calculations!"&amp;ADDRESS(Calculations!$C112,20)))),"","Y")</f>
      </c>
      <c r="J112" s="70">
        <f ca="1">IF(ISERROR(FIND("G",INDIRECT("Calculations!"&amp;ADDRESS(Calculations!$C112,20)))),"","Y")</f>
      </c>
      <c r="K112" s="70">
        <f ca="1">IF(ISERROR(FIND("T",INDIRECT("Calculations!"&amp;ADDRESS(Calculations!$C112,20)))),"","Y")</f>
      </c>
      <c r="L112" s="118">
        <f ca="1">IF(Calculations!A112&gt;Calculations!H$2,"",INDIRECT("Calculations!"&amp;ADDRESS(Calculations!$C112,22)))</f>
      </c>
      <c r="M112" s="118">
        <f>IF(Calculations!A112&gt;Calculations!H$2,"",Calculations!Y$2)</f>
      </c>
      <c r="N112" s="119">
        <f>IF(Calculations!A112&gt;Calculations!H$2,"",IF(Calculations!A112&gt;Calculations!F$2,Calculations!Z$2,Calculations!Z115))</f>
      </c>
      <c r="O112" s="118">
        <f>IF(Calculations!A112&gt;Calculations!H$2,"",IF(Calculations!A112&gt;Calculations!F$2,Calculations!AA$2,Calculations!AA115))</f>
      </c>
      <c r="P112" s="119">
        <f>IF(Calculations!A112&gt;Calculations!H$2,"",IF(Calculations!A112&gt;Calculations!F$2,Calculations!AB$2,Calculations!AB115))</f>
      </c>
      <c r="Q112" s="119">
        <f>IF(Calculations!A112&gt;Calculations!H$2,"",Calculations!AC$2)</f>
      </c>
      <c r="R112" s="119">
        <f>IF(Calculations!A112&gt;Calculations!H$2,"",Calculations!AD$2)</f>
      </c>
      <c r="S112" s="119">
        <f>IF(Calculations!A112&gt;Calculations!H$2,"",Calculations!AE$2)</f>
      </c>
      <c r="T112" s="119">
        <f>IF(Calculations!A112&gt;Calculations!H$2,"",Calculations!AF$2)</f>
      </c>
      <c r="U112" s="119">
        <f>IF(Calculations!A112&gt;Calculations!H$2,"",Calculations!AG$2)</f>
      </c>
      <c r="V112" s="119">
        <f>IF(Calculations!A112&gt;Calculations!H$2,"",Calculations!AH$2)</f>
      </c>
      <c r="W112" s="119">
        <f>IF(Calculations!A112&gt;Calculations!H$2,"",Calculations!AI$2)</f>
      </c>
      <c r="X112" s="120">
        <f>IF(Calculations!A112&gt;Calculations!H$2,"",IF(Calculations!A112&gt;Calculations!F$2,Calculations!AJ$2,Calculations!AJ115))</f>
      </c>
      <c r="Y112" s="119">
        <f>IF(Calculations!A112&gt;Calculations!H$2,"",IF(Calculations!A112&gt;Calculations!F$2,"",Calculations!AK115))</f>
      </c>
      <c r="Z112" s="118">
        <f ca="1">IF(Calculations!A112&gt;Calculations!H$2,"",INDIRECT("Calculations!"&amp;ADDRESS(Calculations!$C112,38)))</f>
      </c>
    </row>
    <row r="113" spans="1:26" ht="12.75">
      <c r="A113" s="117">
        <f>Calculations!B113</f>
      </c>
      <c r="B113" s="70">
        <f ca="1">IF(Calculations!A113&gt;Calculations!H$2,"",IF(Calculations!A113&gt;Calculations!F$2,INDIRECT("Calculations!"&amp;ADDRESS(Calculations!$C113,18)),""))</f>
      </c>
      <c r="C113" s="70">
        <f ca="1">IF(Calculations!A113&gt;Calculations!H$2,"",INDIRECT("Calculations!"&amp;ADDRESS(Calculations!$C113,19)))</f>
      </c>
      <c r="D113" s="70">
        <f ca="1">IF(Calculations!A113&gt;Calculations!H$2,"",INDIRECT("Calculations!"&amp;ADDRESS(Calculations!$C113,24)))</f>
      </c>
      <c r="E113" s="70">
        <f ca="1">IF(ISERROR(FIND("C",INDIRECT("Calculations!"&amp;ADDRESS(Calculations!$C113,20)))),"","Y")</f>
      </c>
      <c r="F113" s="70">
        <f ca="1">IF(ISERROR(FIND("F",INDIRECT("Calculations!"&amp;ADDRESS(Calculations!$C113,20)))),"","Y")</f>
      </c>
      <c r="G113" s="70">
        <f ca="1">IF(ISERROR(FIND("M",INDIRECT("Calculations!"&amp;ADDRESS(Calculations!$C113,20)))),"","Y")</f>
      </c>
      <c r="H113" s="70">
        <f ca="1">IF(ISERROR(FIND("E",INDIRECT("Calculations!"&amp;ADDRESS(Calculations!$C113,20)))),"","Y")</f>
      </c>
      <c r="I113" s="70">
        <f ca="1">IF(ISERROR(FIND("B",INDIRECT("Calculations!"&amp;ADDRESS(Calculations!$C113,20)))),"","Y")</f>
      </c>
      <c r="J113" s="70">
        <f ca="1">IF(ISERROR(FIND("G",INDIRECT("Calculations!"&amp;ADDRESS(Calculations!$C113,20)))),"","Y")</f>
      </c>
      <c r="K113" s="70">
        <f ca="1">IF(ISERROR(FIND("T",INDIRECT("Calculations!"&amp;ADDRESS(Calculations!$C113,20)))),"","Y")</f>
      </c>
      <c r="L113" s="118">
        <f ca="1">IF(Calculations!A113&gt;Calculations!H$2,"",INDIRECT("Calculations!"&amp;ADDRESS(Calculations!$C113,22)))</f>
      </c>
      <c r="M113" s="118">
        <f>IF(Calculations!A113&gt;Calculations!H$2,"",Calculations!Y$2)</f>
      </c>
      <c r="N113" s="119">
        <f>IF(Calculations!A113&gt;Calculations!H$2,"",IF(Calculations!A113&gt;Calculations!F$2,Calculations!Z$2,Calculations!Z116))</f>
      </c>
      <c r="O113" s="118">
        <f>IF(Calculations!A113&gt;Calculations!H$2,"",IF(Calculations!A113&gt;Calculations!F$2,Calculations!AA$2,Calculations!AA116))</f>
      </c>
      <c r="P113" s="119">
        <f>IF(Calculations!A113&gt;Calculations!H$2,"",IF(Calculations!A113&gt;Calculations!F$2,Calculations!AB$2,Calculations!AB116))</f>
      </c>
      <c r="Q113" s="119">
        <f>IF(Calculations!A113&gt;Calculations!H$2,"",Calculations!AC$2)</f>
      </c>
      <c r="R113" s="119">
        <f>IF(Calculations!A113&gt;Calculations!H$2,"",Calculations!AD$2)</f>
      </c>
      <c r="S113" s="119">
        <f>IF(Calculations!A113&gt;Calculations!H$2,"",Calculations!AE$2)</f>
      </c>
      <c r="T113" s="119">
        <f>IF(Calculations!A113&gt;Calculations!H$2,"",Calculations!AF$2)</f>
      </c>
      <c r="U113" s="119">
        <f>IF(Calculations!A113&gt;Calculations!H$2,"",Calculations!AG$2)</f>
      </c>
      <c r="V113" s="119">
        <f>IF(Calculations!A113&gt;Calculations!H$2,"",Calculations!AH$2)</f>
      </c>
      <c r="W113" s="119">
        <f>IF(Calculations!A113&gt;Calculations!H$2,"",Calculations!AI$2)</f>
      </c>
      <c r="X113" s="120">
        <f>IF(Calculations!A113&gt;Calculations!H$2,"",IF(Calculations!A113&gt;Calculations!F$2,Calculations!AJ$2,Calculations!AJ116))</f>
      </c>
      <c r="Y113" s="119">
        <f>IF(Calculations!A113&gt;Calculations!H$2,"",IF(Calculations!A113&gt;Calculations!F$2,"",Calculations!AK116))</f>
      </c>
      <c r="Z113" s="118">
        <f ca="1">IF(Calculations!A113&gt;Calculations!H$2,"",INDIRECT("Calculations!"&amp;ADDRESS(Calculations!$C113,38)))</f>
      </c>
    </row>
    <row r="114" spans="1:26" ht="12.75">
      <c r="A114" s="117">
        <f>Calculations!B114</f>
      </c>
      <c r="B114" s="70">
        <f ca="1">IF(Calculations!A114&gt;Calculations!H$2,"",IF(Calculations!A114&gt;Calculations!F$2,INDIRECT("Calculations!"&amp;ADDRESS(Calculations!$C114,18)),""))</f>
      </c>
      <c r="C114" s="70">
        <f ca="1">IF(Calculations!A114&gt;Calculations!H$2,"",INDIRECT("Calculations!"&amp;ADDRESS(Calculations!$C114,19)))</f>
      </c>
      <c r="D114" s="70">
        <f ca="1">IF(Calculations!A114&gt;Calculations!H$2,"",INDIRECT("Calculations!"&amp;ADDRESS(Calculations!$C114,24)))</f>
      </c>
      <c r="E114" s="70">
        <f ca="1">IF(ISERROR(FIND("C",INDIRECT("Calculations!"&amp;ADDRESS(Calculations!$C114,20)))),"","Y")</f>
      </c>
      <c r="F114" s="70">
        <f ca="1">IF(ISERROR(FIND("F",INDIRECT("Calculations!"&amp;ADDRESS(Calculations!$C114,20)))),"","Y")</f>
      </c>
      <c r="G114" s="70">
        <f ca="1">IF(ISERROR(FIND("M",INDIRECT("Calculations!"&amp;ADDRESS(Calculations!$C114,20)))),"","Y")</f>
      </c>
      <c r="H114" s="70">
        <f ca="1">IF(ISERROR(FIND("E",INDIRECT("Calculations!"&amp;ADDRESS(Calculations!$C114,20)))),"","Y")</f>
      </c>
      <c r="I114" s="70">
        <f ca="1">IF(ISERROR(FIND("B",INDIRECT("Calculations!"&amp;ADDRESS(Calculations!$C114,20)))),"","Y")</f>
      </c>
      <c r="J114" s="70">
        <f ca="1">IF(ISERROR(FIND("G",INDIRECT("Calculations!"&amp;ADDRESS(Calculations!$C114,20)))),"","Y")</f>
      </c>
      <c r="K114" s="70">
        <f ca="1">IF(ISERROR(FIND("T",INDIRECT("Calculations!"&amp;ADDRESS(Calculations!$C114,20)))),"","Y")</f>
      </c>
      <c r="L114" s="118">
        <f ca="1">IF(Calculations!A114&gt;Calculations!H$2,"",INDIRECT("Calculations!"&amp;ADDRESS(Calculations!$C114,22)))</f>
      </c>
      <c r="M114" s="118">
        <f>IF(Calculations!A114&gt;Calculations!H$2,"",Calculations!Y$2)</f>
      </c>
      <c r="N114" s="119">
        <f>IF(Calculations!A114&gt;Calculations!H$2,"",IF(Calculations!A114&gt;Calculations!F$2,Calculations!Z$2,Calculations!Z117))</f>
      </c>
      <c r="O114" s="118">
        <f>IF(Calculations!A114&gt;Calculations!H$2,"",IF(Calculations!A114&gt;Calculations!F$2,Calculations!AA$2,Calculations!AA117))</f>
      </c>
      <c r="P114" s="119">
        <f>IF(Calculations!A114&gt;Calculations!H$2,"",IF(Calculations!A114&gt;Calculations!F$2,Calculations!AB$2,Calculations!AB117))</f>
      </c>
      <c r="Q114" s="119">
        <f>IF(Calculations!A114&gt;Calculations!H$2,"",Calculations!AC$2)</f>
      </c>
      <c r="R114" s="119">
        <f>IF(Calculations!A114&gt;Calculations!H$2,"",Calculations!AD$2)</f>
      </c>
      <c r="S114" s="119">
        <f>IF(Calculations!A114&gt;Calculations!H$2,"",Calculations!AE$2)</f>
      </c>
      <c r="T114" s="119">
        <f>IF(Calculations!A114&gt;Calculations!H$2,"",Calculations!AF$2)</f>
      </c>
      <c r="U114" s="119">
        <f>IF(Calculations!A114&gt;Calculations!H$2,"",Calculations!AG$2)</f>
      </c>
      <c r="V114" s="119">
        <f>IF(Calculations!A114&gt;Calculations!H$2,"",Calculations!AH$2)</f>
      </c>
      <c r="W114" s="119">
        <f>IF(Calculations!A114&gt;Calculations!H$2,"",Calculations!AI$2)</f>
      </c>
      <c r="X114" s="120">
        <f>IF(Calculations!A114&gt;Calculations!H$2,"",IF(Calculations!A114&gt;Calculations!F$2,Calculations!AJ$2,Calculations!AJ117))</f>
      </c>
      <c r="Y114" s="119">
        <f>IF(Calculations!A114&gt;Calculations!H$2,"",IF(Calculations!A114&gt;Calculations!F$2,"",Calculations!AK117))</f>
      </c>
      <c r="Z114" s="118">
        <f ca="1">IF(Calculations!A114&gt;Calculations!H$2,"",INDIRECT("Calculations!"&amp;ADDRESS(Calculations!$C114,38)))</f>
      </c>
    </row>
    <row r="115" spans="1:26" ht="12.75">
      <c r="A115" s="117">
        <f>Calculations!B115</f>
      </c>
      <c r="B115" s="70">
        <f ca="1">IF(Calculations!A115&gt;Calculations!H$2,"",IF(Calculations!A115&gt;Calculations!F$2,INDIRECT("Calculations!"&amp;ADDRESS(Calculations!$C115,18)),""))</f>
      </c>
      <c r="C115" s="70">
        <f ca="1">IF(Calculations!A115&gt;Calculations!H$2,"",INDIRECT("Calculations!"&amp;ADDRESS(Calculations!$C115,19)))</f>
      </c>
      <c r="D115" s="70">
        <f ca="1">IF(Calculations!A115&gt;Calculations!H$2,"",INDIRECT("Calculations!"&amp;ADDRESS(Calculations!$C115,24)))</f>
      </c>
      <c r="E115" s="70">
        <f ca="1">IF(ISERROR(FIND("C",INDIRECT("Calculations!"&amp;ADDRESS(Calculations!$C115,20)))),"","Y")</f>
      </c>
      <c r="F115" s="70">
        <f ca="1">IF(ISERROR(FIND("F",INDIRECT("Calculations!"&amp;ADDRESS(Calculations!$C115,20)))),"","Y")</f>
      </c>
      <c r="G115" s="70">
        <f ca="1">IF(ISERROR(FIND("M",INDIRECT("Calculations!"&amp;ADDRESS(Calculations!$C115,20)))),"","Y")</f>
      </c>
      <c r="H115" s="70">
        <f ca="1">IF(ISERROR(FIND("E",INDIRECT("Calculations!"&amp;ADDRESS(Calculations!$C115,20)))),"","Y")</f>
      </c>
      <c r="I115" s="70">
        <f ca="1">IF(ISERROR(FIND("B",INDIRECT("Calculations!"&amp;ADDRESS(Calculations!$C115,20)))),"","Y")</f>
      </c>
      <c r="J115" s="70">
        <f ca="1">IF(ISERROR(FIND("G",INDIRECT("Calculations!"&amp;ADDRESS(Calculations!$C115,20)))),"","Y")</f>
      </c>
      <c r="K115" s="70">
        <f ca="1">IF(ISERROR(FIND("T",INDIRECT("Calculations!"&amp;ADDRESS(Calculations!$C115,20)))),"","Y")</f>
      </c>
      <c r="L115" s="118">
        <f ca="1">IF(Calculations!A115&gt;Calculations!H$2,"",INDIRECT("Calculations!"&amp;ADDRESS(Calculations!$C115,22)))</f>
      </c>
      <c r="M115" s="118">
        <f>IF(Calculations!A115&gt;Calculations!H$2,"",Calculations!Y$2)</f>
      </c>
      <c r="N115" s="119">
        <f>IF(Calculations!A115&gt;Calculations!H$2,"",IF(Calculations!A115&gt;Calculations!F$2,Calculations!Z$2,Calculations!Z118))</f>
      </c>
      <c r="O115" s="118">
        <f>IF(Calculations!A115&gt;Calculations!H$2,"",IF(Calculations!A115&gt;Calculations!F$2,Calculations!AA$2,Calculations!AA118))</f>
      </c>
      <c r="P115" s="119">
        <f>IF(Calculations!A115&gt;Calculations!H$2,"",IF(Calculations!A115&gt;Calculations!F$2,Calculations!AB$2,Calculations!AB118))</f>
      </c>
      <c r="Q115" s="119">
        <f>IF(Calculations!A115&gt;Calculations!H$2,"",Calculations!AC$2)</f>
      </c>
      <c r="R115" s="119">
        <f>IF(Calculations!A115&gt;Calculations!H$2,"",Calculations!AD$2)</f>
      </c>
      <c r="S115" s="119">
        <f>IF(Calculations!A115&gt;Calculations!H$2,"",Calculations!AE$2)</f>
      </c>
      <c r="T115" s="119">
        <f>IF(Calculations!A115&gt;Calculations!H$2,"",Calculations!AF$2)</f>
      </c>
      <c r="U115" s="119">
        <f>IF(Calculations!A115&gt;Calculations!H$2,"",Calculations!AG$2)</f>
      </c>
      <c r="V115" s="119">
        <f>IF(Calculations!A115&gt;Calculations!H$2,"",Calculations!AH$2)</f>
      </c>
      <c r="W115" s="119">
        <f>IF(Calculations!A115&gt;Calculations!H$2,"",Calculations!AI$2)</f>
      </c>
      <c r="X115" s="120">
        <f>IF(Calculations!A115&gt;Calculations!H$2,"",IF(Calculations!A115&gt;Calculations!F$2,Calculations!AJ$2,Calculations!AJ118))</f>
      </c>
      <c r="Y115" s="119">
        <f>IF(Calculations!A115&gt;Calculations!H$2,"",IF(Calculations!A115&gt;Calculations!F$2,"",Calculations!AK118))</f>
      </c>
      <c r="Z115" s="118">
        <f ca="1">IF(Calculations!A115&gt;Calculations!H$2,"",INDIRECT("Calculations!"&amp;ADDRESS(Calculations!$C115,38)))</f>
      </c>
    </row>
    <row r="116" spans="1:26" ht="12.75">
      <c r="A116" s="117">
        <f>Calculations!B116</f>
      </c>
      <c r="B116" s="70">
        <f ca="1">IF(Calculations!A116&gt;Calculations!H$2,"",IF(Calculations!A116&gt;Calculations!F$2,INDIRECT("Calculations!"&amp;ADDRESS(Calculations!$C116,18)),""))</f>
      </c>
      <c r="C116" s="70">
        <f ca="1">IF(Calculations!A116&gt;Calculations!H$2,"",INDIRECT("Calculations!"&amp;ADDRESS(Calculations!$C116,19)))</f>
      </c>
      <c r="D116" s="70">
        <f ca="1">IF(Calculations!A116&gt;Calculations!H$2,"",INDIRECT("Calculations!"&amp;ADDRESS(Calculations!$C116,24)))</f>
      </c>
      <c r="E116" s="70">
        <f ca="1">IF(ISERROR(FIND("C",INDIRECT("Calculations!"&amp;ADDRESS(Calculations!$C116,20)))),"","Y")</f>
      </c>
      <c r="F116" s="70">
        <f ca="1">IF(ISERROR(FIND("F",INDIRECT("Calculations!"&amp;ADDRESS(Calculations!$C116,20)))),"","Y")</f>
      </c>
      <c r="G116" s="70">
        <f ca="1">IF(ISERROR(FIND("M",INDIRECT("Calculations!"&amp;ADDRESS(Calculations!$C116,20)))),"","Y")</f>
      </c>
      <c r="H116" s="70">
        <f ca="1">IF(ISERROR(FIND("E",INDIRECT("Calculations!"&amp;ADDRESS(Calculations!$C116,20)))),"","Y")</f>
      </c>
      <c r="I116" s="70">
        <f ca="1">IF(ISERROR(FIND("B",INDIRECT("Calculations!"&amp;ADDRESS(Calculations!$C116,20)))),"","Y")</f>
      </c>
      <c r="J116" s="70">
        <f ca="1">IF(ISERROR(FIND("G",INDIRECT("Calculations!"&amp;ADDRESS(Calculations!$C116,20)))),"","Y")</f>
      </c>
      <c r="K116" s="70">
        <f ca="1">IF(ISERROR(FIND("T",INDIRECT("Calculations!"&amp;ADDRESS(Calculations!$C116,20)))),"","Y")</f>
      </c>
      <c r="L116" s="118">
        <f ca="1">IF(Calculations!A116&gt;Calculations!H$2,"",INDIRECT("Calculations!"&amp;ADDRESS(Calculations!$C116,22)))</f>
      </c>
      <c r="M116" s="118">
        <f>IF(Calculations!A116&gt;Calculations!H$2,"",Calculations!Y$2)</f>
      </c>
      <c r="N116" s="119">
        <f>IF(Calculations!A116&gt;Calculations!H$2,"",IF(Calculations!A116&gt;Calculations!F$2,Calculations!Z$2,Calculations!Z119))</f>
      </c>
      <c r="O116" s="118">
        <f>IF(Calculations!A116&gt;Calculations!H$2,"",IF(Calculations!A116&gt;Calculations!F$2,Calculations!AA$2,Calculations!AA119))</f>
      </c>
      <c r="P116" s="119">
        <f>IF(Calculations!A116&gt;Calculations!H$2,"",IF(Calculations!A116&gt;Calculations!F$2,Calculations!AB$2,Calculations!AB119))</f>
      </c>
      <c r="Q116" s="119">
        <f>IF(Calculations!A116&gt;Calculations!H$2,"",Calculations!AC$2)</f>
      </c>
      <c r="R116" s="119">
        <f>IF(Calculations!A116&gt;Calculations!H$2,"",Calculations!AD$2)</f>
      </c>
      <c r="S116" s="119">
        <f>IF(Calculations!A116&gt;Calculations!H$2,"",Calculations!AE$2)</f>
      </c>
      <c r="T116" s="119">
        <f>IF(Calculations!A116&gt;Calculations!H$2,"",Calculations!AF$2)</f>
      </c>
      <c r="U116" s="119">
        <f>IF(Calculations!A116&gt;Calculations!H$2,"",Calculations!AG$2)</f>
      </c>
      <c r="V116" s="119">
        <f>IF(Calculations!A116&gt;Calculations!H$2,"",Calculations!AH$2)</f>
      </c>
      <c r="W116" s="119">
        <f>IF(Calculations!A116&gt;Calculations!H$2,"",Calculations!AI$2)</f>
      </c>
      <c r="X116" s="120">
        <f>IF(Calculations!A116&gt;Calculations!H$2,"",IF(Calculations!A116&gt;Calculations!F$2,Calculations!AJ$2,Calculations!AJ119))</f>
      </c>
      <c r="Y116" s="119">
        <f>IF(Calculations!A116&gt;Calculations!H$2,"",IF(Calculations!A116&gt;Calculations!F$2,"",Calculations!AK119))</f>
      </c>
      <c r="Z116" s="118">
        <f ca="1">IF(Calculations!A116&gt;Calculations!H$2,"",INDIRECT("Calculations!"&amp;ADDRESS(Calculations!$C116,38)))</f>
      </c>
    </row>
    <row r="117" spans="1:26" ht="12.75">
      <c r="A117" s="117">
        <f>Calculations!B117</f>
      </c>
      <c r="B117" s="70">
        <f ca="1">IF(Calculations!A117&gt;Calculations!H$2,"",IF(Calculations!A117&gt;Calculations!F$2,INDIRECT("Calculations!"&amp;ADDRESS(Calculations!$C117,18)),""))</f>
      </c>
      <c r="C117" s="70">
        <f ca="1">IF(Calculations!A117&gt;Calculations!H$2,"",INDIRECT("Calculations!"&amp;ADDRESS(Calculations!$C117,19)))</f>
      </c>
      <c r="D117" s="70">
        <f ca="1">IF(Calculations!A117&gt;Calculations!H$2,"",INDIRECT("Calculations!"&amp;ADDRESS(Calculations!$C117,24)))</f>
      </c>
      <c r="E117" s="70">
        <f ca="1">IF(ISERROR(FIND("C",INDIRECT("Calculations!"&amp;ADDRESS(Calculations!$C117,20)))),"","Y")</f>
      </c>
      <c r="F117" s="70">
        <f ca="1">IF(ISERROR(FIND("F",INDIRECT("Calculations!"&amp;ADDRESS(Calculations!$C117,20)))),"","Y")</f>
      </c>
      <c r="G117" s="70">
        <f ca="1">IF(ISERROR(FIND("M",INDIRECT("Calculations!"&amp;ADDRESS(Calculations!$C117,20)))),"","Y")</f>
      </c>
      <c r="H117" s="70">
        <f ca="1">IF(ISERROR(FIND("E",INDIRECT("Calculations!"&amp;ADDRESS(Calculations!$C117,20)))),"","Y")</f>
      </c>
      <c r="I117" s="70">
        <f ca="1">IF(ISERROR(FIND("B",INDIRECT("Calculations!"&amp;ADDRESS(Calculations!$C117,20)))),"","Y")</f>
      </c>
      <c r="J117" s="70">
        <f ca="1">IF(ISERROR(FIND("G",INDIRECT("Calculations!"&amp;ADDRESS(Calculations!$C117,20)))),"","Y")</f>
      </c>
      <c r="K117" s="70">
        <f ca="1">IF(ISERROR(FIND("T",INDIRECT("Calculations!"&amp;ADDRESS(Calculations!$C117,20)))),"","Y")</f>
      </c>
      <c r="L117" s="118">
        <f ca="1">IF(Calculations!A117&gt;Calculations!H$2,"",INDIRECT("Calculations!"&amp;ADDRESS(Calculations!$C117,22)))</f>
      </c>
      <c r="M117" s="118">
        <f>IF(Calculations!A117&gt;Calculations!H$2,"",Calculations!Y$2)</f>
      </c>
      <c r="N117" s="119">
        <f>IF(Calculations!A117&gt;Calculations!H$2,"",IF(Calculations!A117&gt;Calculations!F$2,Calculations!Z$2,Calculations!Z120))</f>
      </c>
      <c r="O117" s="118">
        <f>IF(Calculations!A117&gt;Calculations!H$2,"",IF(Calculations!A117&gt;Calculations!F$2,Calculations!AA$2,Calculations!AA120))</f>
      </c>
      <c r="P117" s="119">
        <f>IF(Calculations!A117&gt;Calculations!H$2,"",IF(Calculations!A117&gt;Calculations!F$2,Calculations!AB$2,Calculations!AB120))</f>
      </c>
      <c r="Q117" s="119">
        <f>IF(Calculations!A117&gt;Calculations!H$2,"",Calculations!AC$2)</f>
      </c>
      <c r="R117" s="119">
        <f>IF(Calculations!A117&gt;Calculations!H$2,"",Calculations!AD$2)</f>
      </c>
      <c r="S117" s="119">
        <f>IF(Calculations!A117&gt;Calculations!H$2,"",Calculations!AE$2)</f>
      </c>
      <c r="T117" s="119">
        <f>IF(Calculations!A117&gt;Calculations!H$2,"",Calculations!AF$2)</f>
      </c>
      <c r="U117" s="119">
        <f>IF(Calculations!A117&gt;Calculations!H$2,"",Calculations!AG$2)</f>
      </c>
      <c r="V117" s="119">
        <f>IF(Calculations!A117&gt;Calculations!H$2,"",Calculations!AH$2)</f>
      </c>
      <c r="W117" s="119">
        <f>IF(Calculations!A117&gt;Calculations!H$2,"",Calculations!AI$2)</f>
      </c>
      <c r="X117" s="120">
        <f>IF(Calculations!A117&gt;Calculations!H$2,"",IF(Calculations!A117&gt;Calculations!F$2,Calculations!AJ$2,Calculations!AJ120))</f>
      </c>
      <c r="Y117" s="119">
        <f>IF(Calculations!A117&gt;Calculations!H$2,"",IF(Calculations!A117&gt;Calculations!F$2,"",Calculations!AK120))</f>
      </c>
      <c r="Z117" s="118">
        <f ca="1">IF(Calculations!A117&gt;Calculations!H$2,"",INDIRECT("Calculations!"&amp;ADDRESS(Calculations!$C117,38)))</f>
      </c>
    </row>
    <row r="118" spans="1:26" ht="12.75">
      <c r="A118" s="117">
        <f>Calculations!B118</f>
      </c>
      <c r="B118" s="70">
        <f ca="1">IF(Calculations!A118&gt;Calculations!H$2,"",IF(Calculations!A118&gt;Calculations!F$2,INDIRECT("Calculations!"&amp;ADDRESS(Calculations!$C118,18)),""))</f>
      </c>
      <c r="C118" s="70">
        <f ca="1">IF(Calculations!A118&gt;Calculations!H$2,"",INDIRECT("Calculations!"&amp;ADDRESS(Calculations!$C118,19)))</f>
      </c>
      <c r="D118" s="70">
        <f ca="1">IF(Calculations!A118&gt;Calculations!H$2,"",INDIRECT("Calculations!"&amp;ADDRESS(Calculations!$C118,24)))</f>
      </c>
      <c r="E118" s="70">
        <f ca="1">IF(ISERROR(FIND("C",INDIRECT("Calculations!"&amp;ADDRESS(Calculations!$C118,20)))),"","Y")</f>
      </c>
      <c r="F118" s="70">
        <f ca="1">IF(ISERROR(FIND("F",INDIRECT("Calculations!"&amp;ADDRESS(Calculations!$C118,20)))),"","Y")</f>
      </c>
      <c r="G118" s="70">
        <f ca="1">IF(ISERROR(FIND("M",INDIRECT("Calculations!"&amp;ADDRESS(Calculations!$C118,20)))),"","Y")</f>
      </c>
      <c r="H118" s="70">
        <f ca="1">IF(ISERROR(FIND("E",INDIRECT("Calculations!"&amp;ADDRESS(Calculations!$C118,20)))),"","Y")</f>
      </c>
      <c r="I118" s="70">
        <f ca="1">IF(ISERROR(FIND("B",INDIRECT("Calculations!"&amp;ADDRESS(Calculations!$C118,20)))),"","Y")</f>
      </c>
      <c r="J118" s="70">
        <f ca="1">IF(ISERROR(FIND("G",INDIRECT("Calculations!"&amp;ADDRESS(Calculations!$C118,20)))),"","Y")</f>
      </c>
      <c r="K118" s="70">
        <f ca="1">IF(ISERROR(FIND("T",INDIRECT("Calculations!"&amp;ADDRESS(Calculations!$C118,20)))),"","Y")</f>
      </c>
      <c r="L118" s="118">
        <f ca="1">IF(Calculations!A118&gt;Calculations!H$2,"",INDIRECT("Calculations!"&amp;ADDRESS(Calculations!$C118,22)))</f>
      </c>
      <c r="M118" s="118">
        <f>IF(Calculations!A118&gt;Calculations!H$2,"",Calculations!Y$2)</f>
      </c>
      <c r="N118" s="119">
        <f>IF(Calculations!A118&gt;Calculations!H$2,"",IF(Calculations!A118&gt;Calculations!F$2,Calculations!Z$2,Calculations!Z121))</f>
      </c>
      <c r="O118" s="118">
        <f>IF(Calculations!A118&gt;Calculations!H$2,"",IF(Calculations!A118&gt;Calculations!F$2,Calculations!AA$2,Calculations!AA121))</f>
      </c>
      <c r="P118" s="119">
        <f>IF(Calculations!A118&gt;Calculations!H$2,"",IF(Calculations!A118&gt;Calculations!F$2,Calculations!AB$2,Calculations!AB121))</f>
      </c>
      <c r="Q118" s="119">
        <f>IF(Calculations!A118&gt;Calculations!H$2,"",Calculations!AC$2)</f>
      </c>
      <c r="R118" s="119">
        <f>IF(Calculations!A118&gt;Calculations!H$2,"",Calculations!AD$2)</f>
      </c>
      <c r="S118" s="119">
        <f>IF(Calculations!A118&gt;Calculations!H$2,"",Calculations!AE$2)</f>
      </c>
      <c r="T118" s="119">
        <f>IF(Calculations!A118&gt;Calculations!H$2,"",Calculations!AF$2)</f>
      </c>
      <c r="U118" s="119">
        <f>IF(Calculations!A118&gt;Calculations!H$2,"",Calculations!AG$2)</f>
      </c>
      <c r="V118" s="119">
        <f>IF(Calculations!A118&gt;Calculations!H$2,"",Calculations!AH$2)</f>
      </c>
      <c r="W118" s="119">
        <f>IF(Calculations!A118&gt;Calculations!H$2,"",Calculations!AI$2)</f>
      </c>
      <c r="X118" s="120">
        <f>IF(Calculations!A118&gt;Calculations!H$2,"",IF(Calculations!A118&gt;Calculations!F$2,Calculations!AJ$2,Calculations!AJ121))</f>
      </c>
      <c r="Y118" s="119">
        <f>IF(Calculations!A118&gt;Calculations!H$2,"",IF(Calculations!A118&gt;Calculations!F$2,"",Calculations!AK121))</f>
      </c>
      <c r="Z118" s="118">
        <f ca="1">IF(Calculations!A118&gt;Calculations!H$2,"",INDIRECT("Calculations!"&amp;ADDRESS(Calculations!$C118,38)))</f>
      </c>
    </row>
    <row r="119" spans="1:26" ht="12.75">
      <c r="A119" s="117">
        <f>Calculations!B119</f>
      </c>
      <c r="B119" s="70">
        <f ca="1">IF(Calculations!A119&gt;Calculations!H$2,"",IF(Calculations!A119&gt;Calculations!F$2,INDIRECT("Calculations!"&amp;ADDRESS(Calculations!$C119,18)),""))</f>
      </c>
      <c r="C119" s="70">
        <f ca="1">IF(Calculations!A119&gt;Calculations!H$2,"",INDIRECT("Calculations!"&amp;ADDRESS(Calculations!$C119,19)))</f>
      </c>
      <c r="D119" s="70">
        <f ca="1">IF(Calculations!A119&gt;Calculations!H$2,"",INDIRECT("Calculations!"&amp;ADDRESS(Calculations!$C119,24)))</f>
      </c>
      <c r="E119" s="70">
        <f ca="1">IF(ISERROR(FIND("C",INDIRECT("Calculations!"&amp;ADDRESS(Calculations!$C119,20)))),"","Y")</f>
      </c>
      <c r="F119" s="70">
        <f ca="1">IF(ISERROR(FIND("F",INDIRECT("Calculations!"&amp;ADDRESS(Calculations!$C119,20)))),"","Y")</f>
      </c>
      <c r="G119" s="70">
        <f ca="1">IF(ISERROR(FIND("M",INDIRECT("Calculations!"&amp;ADDRESS(Calculations!$C119,20)))),"","Y")</f>
      </c>
      <c r="H119" s="70">
        <f ca="1">IF(ISERROR(FIND("E",INDIRECT("Calculations!"&amp;ADDRESS(Calculations!$C119,20)))),"","Y")</f>
      </c>
      <c r="I119" s="70">
        <f ca="1">IF(ISERROR(FIND("B",INDIRECT("Calculations!"&amp;ADDRESS(Calculations!$C119,20)))),"","Y")</f>
      </c>
      <c r="J119" s="70">
        <f ca="1">IF(ISERROR(FIND("G",INDIRECT("Calculations!"&amp;ADDRESS(Calculations!$C119,20)))),"","Y")</f>
      </c>
      <c r="K119" s="70">
        <f ca="1">IF(ISERROR(FIND("T",INDIRECT("Calculations!"&amp;ADDRESS(Calculations!$C119,20)))),"","Y")</f>
      </c>
      <c r="L119" s="118">
        <f ca="1">IF(Calculations!A119&gt;Calculations!H$2,"",INDIRECT("Calculations!"&amp;ADDRESS(Calculations!$C119,22)))</f>
      </c>
      <c r="M119" s="118">
        <f>IF(Calculations!A119&gt;Calculations!H$2,"",Calculations!Y$2)</f>
      </c>
      <c r="N119" s="119">
        <f>IF(Calculations!A119&gt;Calculations!H$2,"",IF(Calculations!A119&gt;Calculations!F$2,Calculations!Z$2,Calculations!Z122))</f>
      </c>
      <c r="O119" s="118">
        <f>IF(Calculations!A119&gt;Calculations!H$2,"",IF(Calculations!A119&gt;Calculations!F$2,Calculations!AA$2,Calculations!AA122))</f>
      </c>
      <c r="P119" s="119">
        <f>IF(Calculations!A119&gt;Calculations!H$2,"",IF(Calculations!A119&gt;Calculations!F$2,Calculations!AB$2,Calculations!AB122))</f>
      </c>
      <c r="Q119" s="119">
        <f>IF(Calculations!A119&gt;Calculations!H$2,"",Calculations!AC$2)</f>
      </c>
      <c r="R119" s="119">
        <f>IF(Calculations!A119&gt;Calculations!H$2,"",Calculations!AD$2)</f>
      </c>
      <c r="S119" s="119">
        <f>IF(Calculations!A119&gt;Calculations!H$2,"",Calculations!AE$2)</f>
      </c>
      <c r="T119" s="119">
        <f>IF(Calculations!A119&gt;Calculations!H$2,"",Calculations!AF$2)</f>
      </c>
      <c r="U119" s="119">
        <f>IF(Calculations!A119&gt;Calculations!H$2,"",Calculations!AG$2)</f>
      </c>
      <c r="V119" s="119">
        <f>IF(Calculations!A119&gt;Calculations!H$2,"",Calculations!AH$2)</f>
      </c>
      <c r="W119" s="119">
        <f>IF(Calculations!A119&gt;Calculations!H$2,"",Calculations!AI$2)</f>
      </c>
      <c r="X119" s="120">
        <f>IF(Calculations!A119&gt;Calculations!H$2,"",IF(Calculations!A119&gt;Calculations!F$2,Calculations!AJ$2,Calculations!AJ122))</f>
      </c>
      <c r="Y119" s="119">
        <f>IF(Calculations!A119&gt;Calculations!H$2,"",IF(Calculations!A119&gt;Calculations!F$2,"",Calculations!AK122))</f>
      </c>
      <c r="Z119" s="118">
        <f ca="1">IF(Calculations!A119&gt;Calculations!H$2,"",INDIRECT("Calculations!"&amp;ADDRESS(Calculations!$C119,38)))</f>
      </c>
    </row>
    <row r="120" spans="1:26" ht="12.75">
      <c r="A120" s="117">
        <f>Calculations!B120</f>
      </c>
      <c r="B120" s="70">
        <f ca="1">IF(Calculations!A120&gt;Calculations!H$2,"",IF(Calculations!A120&gt;Calculations!F$2,INDIRECT("Calculations!"&amp;ADDRESS(Calculations!$C120,18)),""))</f>
      </c>
      <c r="C120" s="70">
        <f ca="1">IF(Calculations!A120&gt;Calculations!H$2,"",INDIRECT("Calculations!"&amp;ADDRESS(Calculations!$C120,19)))</f>
      </c>
      <c r="D120" s="70">
        <f ca="1">IF(Calculations!A120&gt;Calculations!H$2,"",INDIRECT("Calculations!"&amp;ADDRESS(Calculations!$C120,24)))</f>
      </c>
      <c r="E120" s="70">
        <f ca="1">IF(ISERROR(FIND("C",INDIRECT("Calculations!"&amp;ADDRESS(Calculations!$C120,20)))),"","Y")</f>
      </c>
      <c r="F120" s="70">
        <f ca="1">IF(ISERROR(FIND("F",INDIRECT("Calculations!"&amp;ADDRESS(Calculations!$C120,20)))),"","Y")</f>
      </c>
      <c r="G120" s="70">
        <f ca="1">IF(ISERROR(FIND("M",INDIRECT("Calculations!"&amp;ADDRESS(Calculations!$C120,20)))),"","Y")</f>
      </c>
      <c r="H120" s="70">
        <f ca="1">IF(ISERROR(FIND("E",INDIRECT("Calculations!"&amp;ADDRESS(Calculations!$C120,20)))),"","Y")</f>
      </c>
      <c r="I120" s="70">
        <f ca="1">IF(ISERROR(FIND("B",INDIRECT("Calculations!"&amp;ADDRESS(Calculations!$C120,20)))),"","Y")</f>
      </c>
      <c r="J120" s="70">
        <f ca="1">IF(ISERROR(FIND("G",INDIRECT("Calculations!"&amp;ADDRESS(Calculations!$C120,20)))),"","Y")</f>
      </c>
      <c r="K120" s="70">
        <f ca="1">IF(ISERROR(FIND("T",INDIRECT("Calculations!"&amp;ADDRESS(Calculations!$C120,20)))),"","Y")</f>
      </c>
      <c r="L120" s="118">
        <f ca="1">IF(Calculations!A120&gt;Calculations!H$2,"",INDIRECT("Calculations!"&amp;ADDRESS(Calculations!$C120,22)))</f>
      </c>
      <c r="M120" s="118">
        <f>IF(Calculations!A120&gt;Calculations!H$2,"",Calculations!Y$2)</f>
      </c>
      <c r="N120" s="119">
        <f>IF(Calculations!A120&gt;Calculations!H$2,"",IF(Calculations!A120&gt;Calculations!F$2,Calculations!Z$2,Calculations!Z123))</f>
      </c>
      <c r="O120" s="118">
        <f>IF(Calculations!A120&gt;Calculations!H$2,"",IF(Calculations!A120&gt;Calculations!F$2,Calculations!AA$2,Calculations!AA123))</f>
      </c>
      <c r="P120" s="119">
        <f>IF(Calculations!A120&gt;Calculations!H$2,"",IF(Calculations!A120&gt;Calculations!F$2,Calculations!AB$2,Calculations!AB123))</f>
      </c>
      <c r="Q120" s="119">
        <f>IF(Calculations!A120&gt;Calculations!H$2,"",Calculations!AC$2)</f>
      </c>
      <c r="R120" s="119">
        <f>IF(Calculations!A120&gt;Calculations!H$2,"",Calculations!AD$2)</f>
      </c>
      <c r="S120" s="119">
        <f>IF(Calculations!A120&gt;Calculations!H$2,"",Calculations!AE$2)</f>
      </c>
      <c r="T120" s="119">
        <f>IF(Calculations!A120&gt;Calculations!H$2,"",Calculations!AF$2)</f>
      </c>
      <c r="U120" s="119">
        <f>IF(Calculations!A120&gt;Calculations!H$2,"",Calculations!AG$2)</f>
      </c>
      <c r="V120" s="119">
        <f>IF(Calculations!A120&gt;Calculations!H$2,"",Calculations!AH$2)</f>
      </c>
      <c r="W120" s="119">
        <f>IF(Calculations!A120&gt;Calculations!H$2,"",Calculations!AI$2)</f>
      </c>
      <c r="X120" s="120">
        <f>IF(Calculations!A120&gt;Calculations!H$2,"",IF(Calculations!A120&gt;Calculations!F$2,Calculations!AJ$2,Calculations!AJ123))</f>
      </c>
      <c r="Y120" s="119">
        <f>IF(Calculations!A120&gt;Calculations!H$2,"",IF(Calculations!A120&gt;Calculations!F$2,"",Calculations!AK123))</f>
      </c>
      <c r="Z120" s="118">
        <f ca="1">IF(Calculations!A120&gt;Calculations!H$2,"",INDIRECT("Calculations!"&amp;ADDRESS(Calculations!$C120,38)))</f>
      </c>
    </row>
    <row r="121" spans="1:26" ht="12.75">
      <c r="A121" s="117">
        <f>Calculations!B121</f>
      </c>
      <c r="B121" s="70">
        <f ca="1">IF(Calculations!A121&gt;Calculations!H$2,"",IF(Calculations!A121&gt;Calculations!F$2,INDIRECT("Calculations!"&amp;ADDRESS(Calculations!$C121,18)),""))</f>
      </c>
      <c r="C121" s="70">
        <f ca="1">IF(Calculations!A121&gt;Calculations!H$2,"",INDIRECT("Calculations!"&amp;ADDRESS(Calculations!$C121,19)))</f>
      </c>
      <c r="D121" s="70">
        <f ca="1">IF(Calculations!A121&gt;Calculations!H$2,"",INDIRECT("Calculations!"&amp;ADDRESS(Calculations!$C121,24)))</f>
      </c>
      <c r="E121" s="70">
        <f ca="1">IF(ISERROR(FIND("C",INDIRECT("Calculations!"&amp;ADDRESS(Calculations!$C121,20)))),"","Y")</f>
      </c>
      <c r="F121" s="70">
        <f ca="1">IF(ISERROR(FIND("F",INDIRECT("Calculations!"&amp;ADDRESS(Calculations!$C121,20)))),"","Y")</f>
      </c>
      <c r="G121" s="70">
        <f ca="1">IF(ISERROR(FIND("M",INDIRECT("Calculations!"&amp;ADDRESS(Calculations!$C121,20)))),"","Y")</f>
      </c>
      <c r="H121" s="70">
        <f ca="1">IF(ISERROR(FIND("E",INDIRECT("Calculations!"&amp;ADDRESS(Calculations!$C121,20)))),"","Y")</f>
      </c>
      <c r="I121" s="70">
        <f ca="1">IF(ISERROR(FIND("B",INDIRECT("Calculations!"&amp;ADDRESS(Calculations!$C121,20)))),"","Y")</f>
      </c>
      <c r="J121" s="70">
        <f ca="1">IF(ISERROR(FIND("G",INDIRECT("Calculations!"&amp;ADDRESS(Calculations!$C121,20)))),"","Y")</f>
      </c>
      <c r="K121" s="70">
        <f ca="1">IF(ISERROR(FIND("T",INDIRECT("Calculations!"&amp;ADDRESS(Calculations!$C121,20)))),"","Y")</f>
      </c>
      <c r="L121" s="118">
        <f ca="1">IF(Calculations!A121&gt;Calculations!H$2,"",INDIRECT("Calculations!"&amp;ADDRESS(Calculations!$C121,22)))</f>
      </c>
      <c r="M121" s="118">
        <f>IF(Calculations!A121&gt;Calculations!H$2,"",Calculations!Y$2)</f>
      </c>
      <c r="N121" s="119">
        <f>IF(Calculations!A121&gt;Calculations!H$2,"",IF(Calculations!A121&gt;Calculations!F$2,Calculations!Z$2,Calculations!Z124))</f>
      </c>
      <c r="O121" s="118">
        <f>IF(Calculations!A121&gt;Calculations!H$2,"",IF(Calculations!A121&gt;Calculations!F$2,Calculations!AA$2,Calculations!AA124))</f>
      </c>
      <c r="P121" s="119">
        <f>IF(Calculations!A121&gt;Calculations!H$2,"",IF(Calculations!A121&gt;Calculations!F$2,Calculations!AB$2,Calculations!AB124))</f>
      </c>
      <c r="Q121" s="119">
        <f>IF(Calculations!A121&gt;Calculations!H$2,"",Calculations!AC$2)</f>
      </c>
      <c r="R121" s="119">
        <f>IF(Calculations!A121&gt;Calculations!H$2,"",Calculations!AD$2)</f>
      </c>
      <c r="S121" s="119">
        <f>IF(Calculations!A121&gt;Calculations!H$2,"",Calculations!AE$2)</f>
      </c>
      <c r="T121" s="119">
        <f>IF(Calculations!A121&gt;Calculations!H$2,"",Calculations!AF$2)</f>
      </c>
      <c r="U121" s="119">
        <f>IF(Calculations!A121&gt;Calculations!H$2,"",Calculations!AG$2)</f>
      </c>
      <c r="V121" s="119">
        <f>IF(Calculations!A121&gt;Calculations!H$2,"",Calculations!AH$2)</f>
      </c>
      <c r="W121" s="119">
        <f>IF(Calculations!A121&gt;Calculations!H$2,"",Calculations!AI$2)</f>
      </c>
      <c r="X121" s="120">
        <f>IF(Calculations!A121&gt;Calculations!H$2,"",IF(Calculations!A121&gt;Calculations!F$2,Calculations!AJ$2,Calculations!AJ124))</f>
      </c>
      <c r="Y121" s="119">
        <f>IF(Calculations!A121&gt;Calculations!H$2,"",IF(Calculations!A121&gt;Calculations!F$2,"",Calculations!AK124))</f>
      </c>
      <c r="Z121" s="118">
        <f ca="1">IF(Calculations!A121&gt;Calculations!H$2,"",INDIRECT("Calculations!"&amp;ADDRESS(Calculations!$C121,38)))</f>
      </c>
    </row>
    <row r="122" spans="1:26" ht="12.75">
      <c r="A122" s="117">
        <f>Calculations!B122</f>
      </c>
      <c r="B122" s="70">
        <f ca="1">IF(Calculations!A122&gt;Calculations!H$2,"",IF(Calculations!A122&gt;Calculations!F$2,INDIRECT("Calculations!"&amp;ADDRESS(Calculations!$C122,18)),""))</f>
      </c>
      <c r="C122" s="70">
        <f ca="1">IF(Calculations!A122&gt;Calculations!H$2,"",INDIRECT("Calculations!"&amp;ADDRESS(Calculations!$C122,19)))</f>
      </c>
      <c r="D122" s="70">
        <f ca="1">IF(Calculations!A122&gt;Calculations!H$2,"",INDIRECT("Calculations!"&amp;ADDRESS(Calculations!$C122,24)))</f>
      </c>
      <c r="E122" s="70">
        <f ca="1">IF(ISERROR(FIND("C",INDIRECT("Calculations!"&amp;ADDRESS(Calculations!$C122,20)))),"","Y")</f>
      </c>
      <c r="F122" s="70">
        <f ca="1">IF(ISERROR(FIND("F",INDIRECT("Calculations!"&amp;ADDRESS(Calculations!$C122,20)))),"","Y")</f>
      </c>
      <c r="G122" s="70">
        <f ca="1">IF(ISERROR(FIND("M",INDIRECT("Calculations!"&amp;ADDRESS(Calculations!$C122,20)))),"","Y")</f>
      </c>
      <c r="H122" s="70">
        <f ca="1">IF(ISERROR(FIND("E",INDIRECT("Calculations!"&amp;ADDRESS(Calculations!$C122,20)))),"","Y")</f>
      </c>
      <c r="I122" s="70">
        <f ca="1">IF(ISERROR(FIND("B",INDIRECT("Calculations!"&amp;ADDRESS(Calculations!$C122,20)))),"","Y")</f>
      </c>
      <c r="J122" s="70">
        <f ca="1">IF(ISERROR(FIND("G",INDIRECT("Calculations!"&amp;ADDRESS(Calculations!$C122,20)))),"","Y")</f>
      </c>
      <c r="K122" s="70">
        <f ca="1">IF(ISERROR(FIND("T",INDIRECT("Calculations!"&amp;ADDRESS(Calculations!$C122,20)))),"","Y")</f>
      </c>
      <c r="L122" s="118">
        <f ca="1">IF(Calculations!A122&gt;Calculations!H$2,"",INDIRECT("Calculations!"&amp;ADDRESS(Calculations!$C122,22)))</f>
      </c>
      <c r="M122" s="118">
        <f>IF(Calculations!A122&gt;Calculations!H$2,"",Calculations!Y$2)</f>
      </c>
      <c r="N122" s="119">
        <f>IF(Calculations!A122&gt;Calculations!H$2,"",IF(Calculations!A122&gt;Calculations!F$2,Calculations!Z$2,Calculations!Z125))</f>
      </c>
      <c r="O122" s="118">
        <f>IF(Calculations!A122&gt;Calculations!H$2,"",IF(Calculations!A122&gt;Calculations!F$2,Calculations!AA$2,Calculations!AA125))</f>
      </c>
      <c r="P122" s="119">
        <f>IF(Calculations!A122&gt;Calculations!H$2,"",IF(Calculations!A122&gt;Calculations!F$2,Calculations!AB$2,Calculations!AB125))</f>
      </c>
      <c r="Q122" s="119">
        <f>IF(Calculations!A122&gt;Calculations!H$2,"",Calculations!AC$2)</f>
      </c>
      <c r="R122" s="119">
        <f>IF(Calculations!A122&gt;Calculations!H$2,"",Calculations!AD$2)</f>
      </c>
      <c r="S122" s="119">
        <f>IF(Calculations!A122&gt;Calculations!H$2,"",Calculations!AE$2)</f>
      </c>
      <c r="T122" s="119">
        <f>IF(Calculations!A122&gt;Calculations!H$2,"",Calculations!AF$2)</f>
      </c>
      <c r="U122" s="119">
        <f>IF(Calculations!A122&gt;Calculations!H$2,"",Calculations!AG$2)</f>
      </c>
      <c r="V122" s="119">
        <f>IF(Calculations!A122&gt;Calculations!H$2,"",Calculations!AH$2)</f>
      </c>
      <c r="W122" s="119">
        <f>IF(Calculations!A122&gt;Calculations!H$2,"",Calculations!AI$2)</f>
      </c>
      <c r="X122" s="120">
        <f>IF(Calculations!A122&gt;Calculations!H$2,"",IF(Calculations!A122&gt;Calculations!F$2,Calculations!AJ$2,Calculations!AJ125))</f>
      </c>
      <c r="Y122" s="119">
        <f>IF(Calculations!A122&gt;Calculations!H$2,"",IF(Calculations!A122&gt;Calculations!F$2,"",Calculations!AK125))</f>
      </c>
      <c r="Z122" s="118">
        <f ca="1">IF(Calculations!A122&gt;Calculations!H$2,"",INDIRECT("Calculations!"&amp;ADDRESS(Calculations!$C122,38)))</f>
      </c>
    </row>
    <row r="123" spans="1:26" ht="12.75">
      <c r="A123" s="117">
        <f>Calculations!B123</f>
      </c>
      <c r="B123" s="70">
        <f ca="1">IF(Calculations!A123&gt;Calculations!H$2,"",IF(Calculations!A123&gt;Calculations!F$2,INDIRECT("Calculations!"&amp;ADDRESS(Calculations!$C123,18)),""))</f>
      </c>
      <c r="C123" s="70">
        <f ca="1">IF(Calculations!A123&gt;Calculations!H$2,"",INDIRECT("Calculations!"&amp;ADDRESS(Calculations!$C123,19)))</f>
      </c>
      <c r="D123" s="70">
        <f ca="1">IF(Calculations!A123&gt;Calculations!H$2,"",INDIRECT("Calculations!"&amp;ADDRESS(Calculations!$C123,24)))</f>
      </c>
      <c r="E123" s="70">
        <f ca="1">IF(ISERROR(FIND("C",INDIRECT("Calculations!"&amp;ADDRESS(Calculations!$C123,20)))),"","Y")</f>
      </c>
      <c r="F123" s="70">
        <f ca="1">IF(ISERROR(FIND("F",INDIRECT("Calculations!"&amp;ADDRESS(Calculations!$C123,20)))),"","Y")</f>
      </c>
      <c r="G123" s="70">
        <f ca="1">IF(ISERROR(FIND("M",INDIRECT("Calculations!"&amp;ADDRESS(Calculations!$C123,20)))),"","Y")</f>
      </c>
      <c r="H123" s="70">
        <f ca="1">IF(ISERROR(FIND("E",INDIRECT("Calculations!"&amp;ADDRESS(Calculations!$C123,20)))),"","Y")</f>
      </c>
      <c r="I123" s="70">
        <f ca="1">IF(ISERROR(FIND("B",INDIRECT("Calculations!"&amp;ADDRESS(Calculations!$C123,20)))),"","Y")</f>
      </c>
      <c r="J123" s="70">
        <f ca="1">IF(ISERROR(FIND("G",INDIRECT("Calculations!"&amp;ADDRESS(Calculations!$C123,20)))),"","Y")</f>
      </c>
      <c r="K123" s="70">
        <f ca="1">IF(ISERROR(FIND("T",INDIRECT("Calculations!"&amp;ADDRESS(Calculations!$C123,20)))),"","Y")</f>
      </c>
      <c r="L123" s="118">
        <f ca="1">IF(Calculations!A123&gt;Calculations!H$2,"",INDIRECT("Calculations!"&amp;ADDRESS(Calculations!$C123,22)))</f>
      </c>
      <c r="M123" s="118">
        <f>IF(Calculations!A123&gt;Calculations!H$2,"",Calculations!Y$2)</f>
      </c>
      <c r="N123" s="119">
        <f>IF(Calculations!A123&gt;Calculations!H$2,"",IF(Calculations!A123&gt;Calculations!F$2,Calculations!Z$2,Calculations!Z126))</f>
      </c>
      <c r="O123" s="118">
        <f>IF(Calculations!A123&gt;Calculations!H$2,"",IF(Calculations!A123&gt;Calculations!F$2,Calculations!AA$2,Calculations!AA126))</f>
      </c>
      <c r="P123" s="119">
        <f>IF(Calculations!A123&gt;Calculations!H$2,"",IF(Calculations!A123&gt;Calculations!F$2,Calculations!AB$2,Calculations!AB126))</f>
      </c>
      <c r="Q123" s="119">
        <f>IF(Calculations!A123&gt;Calculations!H$2,"",Calculations!AC$2)</f>
      </c>
      <c r="R123" s="119">
        <f>IF(Calculations!A123&gt;Calculations!H$2,"",Calculations!AD$2)</f>
      </c>
      <c r="S123" s="119">
        <f>IF(Calculations!A123&gt;Calculations!H$2,"",Calculations!AE$2)</f>
      </c>
      <c r="T123" s="119">
        <f>IF(Calculations!A123&gt;Calculations!H$2,"",Calculations!AF$2)</f>
      </c>
      <c r="U123" s="119">
        <f>IF(Calculations!A123&gt;Calculations!H$2,"",Calculations!AG$2)</f>
      </c>
      <c r="V123" s="119">
        <f>IF(Calculations!A123&gt;Calculations!H$2,"",Calculations!AH$2)</f>
      </c>
      <c r="W123" s="119">
        <f>IF(Calculations!A123&gt;Calculations!H$2,"",Calculations!AI$2)</f>
      </c>
      <c r="X123" s="120">
        <f>IF(Calculations!A123&gt;Calculations!H$2,"",IF(Calculations!A123&gt;Calculations!F$2,Calculations!AJ$2,Calculations!AJ126))</f>
      </c>
      <c r="Y123" s="119">
        <f>IF(Calculations!A123&gt;Calculations!H$2,"",IF(Calculations!A123&gt;Calculations!F$2,"",Calculations!AK126))</f>
      </c>
      <c r="Z123" s="118">
        <f ca="1">IF(Calculations!A123&gt;Calculations!H$2,"",INDIRECT("Calculations!"&amp;ADDRESS(Calculations!$C123,38)))</f>
      </c>
    </row>
    <row r="124" spans="1:26" ht="12.75">
      <c r="A124" s="117">
        <f>Calculations!B124</f>
      </c>
      <c r="B124" s="70">
        <f ca="1">IF(Calculations!A124&gt;Calculations!H$2,"",IF(Calculations!A124&gt;Calculations!F$2,INDIRECT("Calculations!"&amp;ADDRESS(Calculations!$C124,18)),""))</f>
      </c>
      <c r="C124" s="70">
        <f ca="1">IF(Calculations!A124&gt;Calculations!H$2,"",INDIRECT("Calculations!"&amp;ADDRESS(Calculations!$C124,19)))</f>
      </c>
      <c r="D124" s="70">
        <f ca="1">IF(Calculations!A124&gt;Calculations!H$2,"",INDIRECT("Calculations!"&amp;ADDRESS(Calculations!$C124,24)))</f>
      </c>
      <c r="E124" s="70">
        <f ca="1">IF(ISERROR(FIND("C",INDIRECT("Calculations!"&amp;ADDRESS(Calculations!$C124,20)))),"","Y")</f>
      </c>
      <c r="F124" s="70">
        <f ca="1">IF(ISERROR(FIND("F",INDIRECT("Calculations!"&amp;ADDRESS(Calculations!$C124,20)))),"","Y")</f>
      </c>
      <c r="G124" s="70">
        <f ca="1">IF(ISERROR(FIND("M",INDIRECT("Calculations!"&amp;ADDRESS(Calculations!$C124,20)))),"","Y")</f>
      </c>
      <c r="H124" s="70">
        <f ca="1">IF(ISERROR(FIND("E",INDIRECT("Calculations!"&amp;ADDRESS(Calculations!$C124,20)))),"","Y")</f>
      </c>
      <c r="I124" s="70">
        <f ca="1">IF(ISERROR(FIND("B",INDIRECT("Calculations!"&amp;ADDRESS(Calculations!$C124,20)))),"","Y")</f>
      </c>
      <c r="J124" s="70">
        <f ca="1">IF(ISERROR(FIND("G",INDIRECT("Calculations!"&amp;ADDRESS(Calculations!$C124,20)))),"","Y")</f>
      </c>
      <c r="K124" s="70">
        <f ca="1">IF(ISERROR(FIND("T",INDIRECT("Calculations!"&amp;ADDRESS(Calculations!$C124,20)))),"","Y")</f>
      </c>
      <c r="L124" s="118">
        <f ca="1">IF(Calculations!A124&gt;Calculations!H$2,"",INDIRECT("Calculations!"&amp;ADDRESS(Calculations!$C124,22)))</f>
      </c>
      <c r="M124" s="118">
        <f>IF(Calculations!A124&gt;Calculations!H$2,"",Calculations!Y$2)</f>
      </c>
      <c r="N124" s="119">
        <f>IF(Calculations!A124&gt;Calculations!H$2,"",IF(Calculations!A124&gt;Calculations!F$2,Calculations!Z$2,Calculations!Z127))</f>
      </c>
      <c r="O124" s="118">
        <f>IF(Calculations!A124&gt;Calculations!H$2,"",IF(Calculations!A124&gt;Calculations!F$2,Calculations!AA$2,Calculations!AA127))</f>
      </c>
      <c r="P124" s="119">
        <f>IF(Calculations!A124&gt;Calculations!H$2,"",IF(Calculations!A124&gt;Calculations!F$2,Calculations!AB$2,Calculations!AB127))</f>
      </c>
      <c r="Q124" s="119">
        <f>IF(Calculations!A124&gt;Calculations!H$2,"",Calculations!AC$2)</f>
      </c>
      <c r="R124" s="119">
        <f>IF(Calculations!A124&gt;Calculations!H$2,"",Calculations!AD$2)</f>
      </c>
      <c r="S124" s="119">
        <f>IF(Calculations!A124&gt;Calculations!H$2,"",Calculations!AE$2)</f>
      </c>
      <c r="T124" s="119">
        <f>IF(Calculations!A124&gt;Calculations!H$2,"",Calculations!AF$2)</f>
      </c>
      <c r="U124" s="119">
        <f>IF(Calculations!A124&gt;Calculations!H$2,"",Calculations!AG$2)</f>
      </c>
      <c r="V124" s="119">
        <f>IF(Calculations!A124&gt;Calculations!H$2,"",Calculations!AH$2)</f>
      </c>
      <c r="W124" s="119">
        <f>IF(Calculations!A124&gt;Calculations!H$2,"",Calculations!AI$2)</f>
      </c>
      <c r="X124" s="120">
        <f>IF(Calculations!A124&gt;Calculations!H$2,"",IF(Calculations!A124&gt;Calculations!F$2,Calculations!AJ$2,Calculations!AJ127))</f>
      </c>
      <c r="Y124" s="119">
        <f>IF(Calculations!A124&gt;Calculations!H$2,"",IF(Calculations!A124&gt;Calculations!F$2,"",Calculations!AK127))</f>
      </c>
      <c r="Z124" s="118">
        <f ca="1">IF(Calculations!A124&gt;Calculations!H$2,"",INDIRECT("Calculations!"&amp;ADDRESS(Calculations!$C124,38)))</f>
      </c>
    </row>
    <row r="125" spans="1:26" ht="12.75">
      <c r="A125" s="117">
        <f>Calculations!B125</f>
      </c>
      <c r="B125" s="70">
        <f ca="1">IF(Calculations!A125&gt;Calculations!H$2,"",IF(Calculations!A125&gt;Calculations!F$2,INDIRECT("Calculations!"&amp;ADDRESS(Calculations!$C125,18)),""))</f>
      </c>
      <c r="C125" s="70">
        <f ca="1">IF(Calculations!A125&gt;Calculations!H$2,"",INDIRECT("Calculations!"&amp;ADDRESS(Calculations!$C125,19)))</f>
      </c>
      <c r="D125" s="70">
        <f ca="1">IF(Calculations!A125&gt;Calculations!H$2,"",INDIRECT("Calculations!"&amp;ADDRESS(Calculations!$C125,24)))</f>
      </c>
      <c r="E125" s="70">
        <f ca="1">IF(ISERROR(FIND("C",INDIRECT("Calculations!"&amp;ADDRESS(Calculations!$C125,20)))),"","Y")</f>
      </c>
      <c r="F125" s="70">
        <f ca="1">IF(ISERROR(FIND("F",INDIRECT("Calculations!"&amp;ADDRESS(Calculations!$C125,20)))),"","Y")</f>
      </c>
      <c r="G125" s="70">
        <f ca="1">IF(ISERROR(FIND("M",INDIRECT("Calculations!"&amp;ADDRESS(Calculations!$C125,20)))),"","Y")</f>
      </c>
      <c r="H125" s="70">
        <f ca="1">IF(ISERROR(FIND("E",INDIRECT("Calculations!"&amp;ADDRESS(Calculations!$C125,20)))),"","Y")</f>
      </c>
      <c r="I125" s="70">
        <f ca="1">IF(ISERROR(FIND("B",INDIRECT("Calculations!"&amp;ADDRESS(Calculations!$C125,20)))),"","Y")</f>
      </c>
      <c r="J125" s="70">
        <f ca="1">IF(ISERROR(FIND("G",INDIRECT("Calculations!"&amp;ADDRESS(Calculations!$C125,20)))),"","Y")</f>
      </c>
      <c r="K125" s="70">
        <f ca="1">IF(ISERROR(FIND("T",INDIRECT("Calculations!"&amp;ADDRESS(Calculations!$C125,20)))),"","Y")</f>
      </c>
      <c r="L125" s="118">
        <f ca="1">IF(Calculations!A125&gt;Calculations!H$2,"",INDIRECT("Calculations!"&amp;ADDRESS(Calculations!$C125,22)))</f>
      </c>
      <c r="M125" s="118">
        <f>IF(Calculations!A125&gt;Calculations!H$2,"",Calculations!Y$2)</f>
      </c>
      <c r="N125" s="119">
        <f>IF(Calculations!A125&gt;Calculations!H$2,"",IF(Calculations!A125&gt;Calculations!F$2,Calculations!Z$2,Calculations!Z128))</f>
      </c>
      <c r="O125" s="118">
        <f>IF(Calculations!A125&gt;Calculations!H$2,"",IF(Calculations!A125&gt;Calculations!F$2,Calculations!AA$2,Calculations!AA128))</f>
      </c>
      <c r="P125" s="119">
        <f>IF(Calculations!A125&gt;Calculations!H$2,"",IF(Calculations!A125&gt;Calculations!F$2,Calculations!AB$2,Calculations!AB128))</f>
      </c>
      <c r="Q125" s="119">
        <f>IF(Calculations!A125&gt;Calculations!H$2,"",Calculations!AC$2)</f>
      </c>
      <c r="R125" s="119">
        <f>IF(Calculations!A125&gt;Calculations!H$2,"",Calculations!AD$2)</f>
      </c>
      <c r="S125" s="119">
        <f>IF(Calculations!A125&gt;Calculations!H$2,"",Calculations!AE$2)</f>
      </c>
      <c r="T125" s="119">
        <f>IF(Calculations!A125&gt;Calculations!H$2,"",Calculations!AF$2)</f>
      </c>
      <c r="U125" s="119">
        <f>IF(Calculations!A125&gt;Calculations!H$2,"",Calculations!AG$2)</f>
      </c>
      <c r="V125" s="119">
        <f>IF(Calculations!A125&gt;Calculations!H$2,"",Calculations!AH$2)</f>
      </c>
      <c r="W125" s="119">
        <f>IF(Calculations!A125&gt;Calculations!H$2,"",Calculations!AI$2)</f>
      </c>
      <c r="X125" s="120">
        <f>IF(Calculations!A125&gt;Calculations!H$2,"",IF(Calculations!A125&gt;Calculations!F$2,Calculations!AJ$2,Calculations!AJ128))</f>
      </c>
      <c r="Y125" s="119">
        <f>IF(Calculations!A125&gt;Calculations!H$2,"",IF(Calculations!A125&gt;Calculations!F$2,"",Calculations!AK128))</f>
      </c>
      <c r="Z125" s="118">
        <f ca="1">IF(Calculations!A125&gt;Calculations!H$2,"",INDIRECT("Calculations!"&amp;ADDRESS(Calculations!$C125,38)))</f>
      </c>
    </row>
    <row r="126" spans="1:26" ht="12.75">
      <c r="A126" s="117">
        <f>Calculations!B126</f>
      </c>
      <c r="B126" s="70">
        <f ca="1">IF(Calculations!A126&gt;Calculations!H$2,"",IF(Calculations!A126&gt;Calculations!F$2,INDIRECT("Calculations!"&amp;ADDRESS(Calculations!$C126,18)),""))</f>
      </c>
      <c r="C126" s="70">
        <f ca="1">IF(Calculations!A126&gt;Calculations!H$2,"",INDIRECT("Calculations!"&amp;ADDRESS(Calculations!$C126,19)))</f>
      </c>
      <c r="D126" s="70">
        <f ca="1">IF(Calculations!A126&gt;Calculations!H$2,"",INDIRECT("Calculations!"&amp;ADDRESS(Calculations!$C126,24)))</f>
      </c>
      <c r="E126" s="70">
        <f ca="1">IF(ISERROR(FIND("C",INDIRECT("Calculations!"&amp;ADDRESS(Calculations!$C126,20)))),"","Y")</f>
      </c>
      <c r="F126" s="70">
        <f ca="1">IF(ISERROR(FIND("F",INDIRECT("Calculations!"&amp;ADDRESS(Calculations!$C126,20)))),"","Y")</f>
      </c>
      <c r="G126" s="70">
        <f ca="1">IF(ISERROR(FIND("M",INDIRECT("Calculations!"&amp;ADDRESS(Calculations!$C126,20)))),"","Y")</f>
      </c>
      <c r="H126" s="70">
        <f ca="1">IF(ISERROR(FIND("E",INDIRECT("Calculations!"&amp;ADDRESS(Calculations!$C126,20)))),"","Y")</f>
      </c>
      <c r="I126" s="70">
        <f ca="1">IF(ISERROR(FIND("B",INDIRECT("Calculations!"&amp;ADDRESS(Calculations!$C126,20)))),"","Y")</f>
      </c>
      <c r="J126" s="70">
        <f ca="1">IF(ISERROR(FIND("G",INDIRECT("Calculations!"&amp;ADDRESS(Calculations!$C126,20)))),"","Y")</f>
      </c>
      <c r="K126" s="70">
        <f ca="1">IF(ISERROR(FIND("T",INDIRECT("Calculations!"&amp;ADDRESS(Calculations!$C126,20)))),"","Y")</f>
      </c>
      <c r="L126" s="118">
        <f ca="1">IF(Calculations!A126&gt;Calculations!H$2,"",INDIRECT("Calculations!"&amp;ADDRESS(Calculations!$C126,22)))</f>
      </c>
      <c r="M126" s="118">
        <f>IF(Calculations!A126&gt;Calculations!H$2,"",Calculations!Y$2)</f>
      </c>
      <c r="N126" s="119">
        <f>IF(Calculations!A126&gt;Calculations!H$2,"",IF(Calculations!A126&gt;Calculations!F$2,Calculations!Z$2,Calculations!Z129))</f>
      </c>
      <c r="O126" s="118">
        <f>IF(Calculations!A126&gt;Calculations!H$2,"",IF(Calculations!A126&gt;Calculations!F$2,Calculations!AA$2,Calculations!AA129))</f>
      </c>
      <c r="P126" s="119">
        <f>IF(Calculations!A126&gt;Calculations!H$2,"",IF(Calculations!A126&gt;Calculations!F$2,Calculations!AB$2,Calculations!AB129))</f>
      </c>
      <c r="Q126" s="119">
        <f>IF(Calculations!A126&gt;Calculations!H$2,"",Calculations!AC$2)</f>
      </c>
      <c r="R126" s="119">
        <f>IF(Calculations!A126&gt;Calculations!H$2,"",Calculations!AD$2)</f>
      </c>
      <c r="S126" s="119">
        <f>IF(Calculations!A126&gt;Calculations!H$2,"",Calculations!AE$2)</f>
      </c>
      <c r="T126" s="119">
        <f>IF(Calculations!A126&gt;Calculations!H$2,"",Calculations!AF$2)</f>
      </c>
      <c r="U126" s="119">
        <f>IF(Calculations!A126&gt;Calculations!H$2,"",Calculations!AG$2)</f>
      </c>
      <c r="V126" s="119">
        <f>IF(Calculations!A126&gt;Calculations!H$2,"",Calculations!AH$2)</f>
      </c>
      <c r="W126" s="119">
        <f>IF(Calculations!A126&gt;Calculations!H$2,"",Calculations!AI$2)</f>
      </c>
      <c r="X126" s="120">
        <f>IF(Calculations!A126&gt;Calculations!H$2,"",IF(Calculations!A126&gt;Calculations!F$2,Calculations!AJ$2,Calculations!AJ129))</f>
      </c>
      <c r="Y126" s="119">
        <f>IF(Calculations!A126&gt;Calculations!H$2,"",IF(Calculations!A126&gt;Calculations!F$2,"",Calculations!AK129))</f>
      </c>
      <c r="Z126" s="118">
        <f ca="1">IF(Calculations!A126&gt;Calculations!H$2,"",INDIRECT("Calculations!"&amp;ADDRESS(Calculations!$C126,38)))</f>
      </c>
    </row>
    <row r="127" spans="1:26" ht="12.75">
      <c r="A127" s="117">
        <f>Calculations!B127</f>
      </c>
      <c r="B127" s="70">
        <f ca="1">IF(Calculations!A127&gt;Calculations!H$2,"",IF(Calculations!A127&gt;Calculations!F$2,INDIRECT("Calculations!"&amp;ADDRESS(Calculations!$C127,18)),""))</f>
      </c>
      <c r="C127" s="70">
        <f ca="1">IF(Calculations!A127&gt;Calculations!H$2,"",INDIRECT("Calculations!"&amp;ADDRESS(Calculations!$C127,19)))</f>
      </c>
      <c r="D127" s="70">
        <f ca="1">IF(Calculations!A127&gt;Calculations!H$2,"",INDIRECT("Calculations!"&amp;ADDRESS(Calculations!$C127,24)))</f>
      </c>
      <c r="E127" s="70">
        <f ca="1">IF(ISERROR(FIND("C",INDIRECT("Calculations!"&amp;ADDRESS(Calculations!$C127,20)))),"","Y")</f>
      </c>
      <c r="F127" s="70">
        <f ca="1">IF(ISERROR(FIND("F",INDIRECT("Calculations!"&amp;ADDRESS(Calculations!$C127,20)))),"","Y")</f>
      </c>
      <c r="G127" s="70">
        <f ca="1">IF(ISERROR(FIND("M",INDIRECT("Calculations!"&amp;ADDRESS(Calculations!$C127,20)))),"","Y")</f>
      </c>
      <c r="H127" s="70">
        <f ca="1">IF(ISERROR(FIND("E",INDIRECT("Calculations!"&amp;ADDRESS(Calculations!$C127,20)))),"","Y")</f>
      </c>
      <c r="I127" s="70">
        <f ca="1">IF(ISERROR(FIND("B",INDIRECT("Calculations!"&amp;ADDRESS(Calculations!$C127,20)))),"","Y")</f>
      </c>
      <c r="J127" s="70">
        <f ca="1">IF(ISERROR(FIND("G",INDIRECT("Calculations!"&amp;ADDRESS(Calculations!$C127,20)))),"","Y")</f>
      </c>
      <c r="K127" s="70">
        <f ca="1">IF(ISERROR(FIND("T",INDIRECT("Calculations!"&amp;ADDRESS(Calculations!$C127,20)))),"","Y")</f>
      </c>
      <c r="L127" s="118">
        <f ca="1">IF(Calculations!A127&gt;Calculations!H$2,"",INDIRECT("Calculations!"&amp;ADDRESS(Calculations!$C127,22)))</f>
      </c>
      <c r="M127" s="118">
        <f>IF(Calculations!A127&gt;Calculations!H$2,"",Calculations!Y$2)</f>
      </c>
      <c r="N127" s="119">
        <f>IF(Calculations!A127&gt;Calculations!H$2,"",IF(Calculations!A127&gt;Calculations!F$2,Calculations!Z$2,Calculations!Z130))</f>
      </c>
      <c r="O127" s="118">
        <f>IF(Calculations!A127&gt;Calculations!H$2,"",IF(Calculations!A127&gt;Calculations!F$2,Calculations!AA$2,Calculations!AA130))</f>
      </c>
      <c r="P127" s="119">
        <f>IF(Calculations!A127&gt;Calculations!H$2,"",IF(Calculations!A127&gt;Calculations!F$2,Calculations!AB$2,Calculations!AB130))</f>
      </c>
      <c r="Q127" s="119">
        <f>IF(Calculations!A127&gt;Calculations!H$2,"",Calculations!AC$2)</f>
      </c>
      <c r="R127" s="119">
        <f>IF(Calculations!A127&gt;Calculations!H$2,"",Calculations!AD$2)</f>
      </c>
      <c r="S127" s="119">
        <f>IF(Calculations!A127&gt;Calculations!H$2,"",Calculations!AE$2)</f>
      </c>
      <c r="T127" s="119">
        <f>IF(Calculations!A127&gt;Calculations!H$2,"",Calculations!AF$2)</f>
      </c>
      <c r="U127" s="119">
        <f>IF(Calculations!A127&gt;Calculations!H$2,"",Calculations!AG$2)</f>
      </c>
      <c r="V127" s="119">
        <f>IF(Calculations!A127&gt;Calculations!H$2,"",Calculations!AH$2)</f>
      </c>
      <c r="W127" s="119">
        <f>IF(Calculations!A127&gt;Calculations!H$2,"",Calculations!AI$2)</f>
      </c>
      <c r="X127" s="120">
        <f>IF(Calculations!A127&gt;Calculations!H$2,"",IF(Calculations!A127&gt;Calculations!F$2,Calculations!AJ$2,Calculations!AJ130))</f>
      </c>
      <c r="Y127" s="119">
        <f>IF(Calculations!A127&gt;Calculations!H$2,"",IF(Calculations!A127&gt;Calculations!F$2,"",Calculations!AK130))</f>
      </c>
      <c r="Z127" s="118">
        <f ca="1">IF(Calculations!A127&gt;Calculations!H$2,"",INDIRECT("Calculations!"&amp;ADDRESS(Calculations!$C127,38)))</f>
      </c>
    </row>
    <row r="128" spans="1:26" ht="12.75">
      <c r="A128" s="117">
        <f>Calculations!B128</f>
      </c>
      <c r="B128" s="70">
        <f ca="1">IF(Calculations!A128&gt;Calculations!H$2,"",IF(Calculations!A128&gt;Calculations!F$2,INDIRECT("Calculations!"&amp;ADDRESS(Calculations!$C128,18)),""))</f>
      </c>
      <c r="C128" s="70">
        <f ca="1">IF(Calculations!A128&gt;Calculations!H$2,"",INDIRECT("Calculations!"&amp;ADDRESS(Calculations!$C128,19)))</f>
      </c>
      <c r="D128" s="70">
        <f ca="1">IF(Calculations!A128&gt;Calculations!H$2,"",INDIRECT("Calculations!"&amp;ADDRESS(Calculations!$C128,24)))</f>
      </c>
      <c r="E128" s="70">
        <f ca="1">IF(ISERROR(FIND("C",INDIRECT("Calculations!"&amp;ADDRESS(Calculations!$C128,20)))),"","Y")</f>
      </c>
      <c r="F128" s="70">
        <f ca="1">IF(ISERROR(FIND("F",INDIRECT("Calculations!"&amp;ADDRESS(Calculations!$C128,20)))),"","Y")</f>
      </c>
      <c r="G128" s="70">
        <f ca="1">IF(ISERROR(FIND("M",INDIRECT("Calculations!"&amp;ADDRESS(Calculations!$C128,20)))),"","Y")</f>
      </c>
      <c r="H128" s="70">
        <f ca="1">IF(ISERROR(FIND("E",INDIRECT("Calculations!"&amp;ADDRESS(Calculations!$C128,20)))),"","Y")</f>
      </c>
      <c r="I128" s="70">
        <f ca="1">IF(ISERROR(FIND("B",INDIRECT("Calculations!"&amp;ADDRESS(Calculations!$C128,20)))),"","Y")</f>
      </c>
      <c r="J128" s="70">
        <f ca="1">IF(ISERROR(FIND("G",INDIRECT("Calculations!"&amp;ADDRESS(Calculations!$C128,20)))),"","Y")</f>
      </c>
      <c r="K128" s="70">
        <f ca="1">IF(ISERROR(FIND("T",INDIRECT("Calculations!"&amp;ADDRESS(Calculations!$C128,20)))),"","Y")</f>
      </c>
      <c r="L128" s="118">
        <f ca="1">IF(Calculations!A128&gt;Calculations!H$2,"",INDIRECT("Calculations!"&amp;ADDRESS(Calculations!$C128,22)))</f>
      </c>
      <c r="M128" s="118">
        <f>IF(Calculations!A128&gt;Calculations!H$2,"",Calculations!Y$2)</f>
      </c>
      <c r="N128" s="119">
        <f>IF(Calculations!A128&gt;Calculations!H$2,"",IF(Calculations!A128&gt;Calculations!F$2,Calculations!Z$2,Calculations!Z131))</f>
      </c>
      <c r="O128" s="118">
        <f>IF(Calculations!A128&gt;Calculations!H$2,"",IF(Calculations!A128&gt;Calculations!F$2,Calculations!AA$2,Calculations!AA131))</f>
      </c>
      <c r="P128" s="119">
        <f>IF(Calculations!A128&gt;Calculations!H$2,"",IF(Calculations!A128&gt;Calculations!F$2,Calculations!AB$2,Calculations!AB131))</f>
      </c>
      <c r="Q128" s="119">
        <f>IF(Calculations!A128&gt;Calculations!H$2,"",Calculations!AC$2)</f>
      </c>
      <c r="R128" s="119">
        <f>IF(Calculations!A128&gt;Calculations!H$2,"",Calculations!AD$2)</f>
      </c>
      <c r="S128" s="119">
        <f>IF(Calculations!A128&gt;Calculations!H$2,"",Calculations!AE$2)</f>
      </c>
      <c r="T128" s="119">
        <f>IF(Calculations!A128&gt;Calculations!H$2,"",Calculations!AF$2)</f>
      </c>
      <c r="U128" s="119">
        <f>IF(Calculations!A128&gt;Calculations!H$2,"",Calculations!AG$2)</f>
      </c>
      <c r="V128" s="119">
        <f>IF(Calculations!A128&gt;Calculations!H$2,"",Calculations!AH$2)</f>
      </c>
      <c r="W128" s="119">
        <f>IF(Calculations!A128&gt;Calculations!H$2,"",Calculations!AI$2)</f>
      </c>
      <c r="X128" s="120">
        <f>IF(Calculations!A128&gt;Calculations!H$2,"",IF(Calculations!A128&gt;Calculations!F$2,Calculations!AJ$2,Calculations!AJ131))</f>
      </c>
      <c r="Y128" s="119">
        <f>IF(Calculations!A128&gt;Calculations!H$2,"",IF(Calculations!A128&gt;Calculations!F$2,"",Calculations!AK131))</f>
      </c>
      <c r="Z128" s="118">
        <f ca="1">IF(Calculations!A128&gt;Calculations!H$2,"",INDIRECT("Calculations!"&amp;ADDRESS(Calculations!$C128,38)))</f>
      </c>
    </row>
    <row r="129" spans="1:26" ht="12.75">
      <c r="A129" s="117">
        <f>Calculations!B129</f>
      </c>
      <c r="B129" s="70">
        <f ca="1">IF(Calculations!A129&gt;Calculations!H$2,"",IF(Calculations!A129&gt;Calculations!F$2,INDIRECT("Calculations!"&amp;ADDRESS(Calculations!$C129,18)),""))</f>
      </c>
      <c r="C129" s="70">
        <f ca="1">IF(Calculations!A129&gt;Calculations!H$2,"",INDIRECT("Calculations!"&amp;ADDRESS(Calculations!$C129,19)))</f>
      </c>
      <c r="D129" s="70">
        <f ca="1">IF(Calculations!A129&gt;Calculations!H$2,"",INDIRECT("Calculations!"&amp;ADDRESS(Calculations!$C129,24)))</f>
      </c>
      <c r="E129" s="70">
        <f ca="1">IF(ISERROR(FIND("C",INDIRECT("Calculations!"&amp;ADDRESS(Calculations!$C129,20)))),"","Y")</f>
      </c>
      <c r="F129" s="70">
        <f ca="1">IF(ISERROR(FIND("F",INDIRECT("Calculations!"&amp;ADDRESS(Calculations!$C129,20)))),"","Y")</f>
      </c>
      <c r="G129" s="70">
        <f ca="1">IF(ISERROR(FIND("M",INDIRECT("Calculations!"&amp;ADDRESS(Calculations!$C129,20)))),"","Y")</f>
      </c>
      <c r="H129" s="70">
        <f ca="1">IF(ISERROR(FIND("E",INDIRECT("Calculations!"&amp;ADDRESS(Calculations!$C129,20)))),"","Y")</f>
      </c>
      <c r="I129" s="70">
        <f ca="1">IF(ISERROR(FIND("B",INDIRECT("Calculations!"&amp;ADDRESS(Calculations!$C129,20)))),"","Y")</f>
      </c>
      <c r="J129" s="70">
        <f ca="1">IF(ISERROR(FIND("G",INDIRECT("Calculations!"&amp;ADDRESS(Calculations!$C129,20)))),"","Y")</f>
      </c>
      <c r="K129" s="70">
        <f ca="1">IF(ISERROR(FIND("T",INDIRECT("Calculations!"&amp;ADDRESS(Calculations!$C129,20)))),"","Y")</f>
      </c>
      <c r="L129" s="118">
        <f ca="1">IF(Calculations!A129&gt;Calculations!H$2,"",INDIRECT("Calculations!"&amp;ADDRESS(Calculations!$C129,22)))</f>
      </c>
      <c r="M129" s="118">
        <f>IF(Calculations!A129&gt;Calculations!H$2,"",Calculations!Y$2)</f>
      </c>
      <c r="N129" s="119">
        <f>IF(Calculations!A129&gt;Calculations!H$2,"",IF(Calculations!A129&gt;Calculations!F$2,Calculations!Z$2,Calculations!Z132))</f>
      </c>
      <c r="O129" s="118">
        <f>IF(Calculations!A129&gt;Calculations!H$2,"",IF(Calculations!A129&gt;Calculations!F$2,Calculations!AA$2,Calculations!AA132))</f>
      </c>
      <c r="P129" s="119">
        <f>IF(Calculations!A129&gt;Calculations!H$2,"",IF(Calculations!A129&gt;Calculations!F$2,Calculations!AB$2,Calculations!AB132))</f>
      </c>
      <c r="Q129" s="119">
        <f>IF(Calculations!A129&gt;Calculations!H$2,"",Calculations!AC$2)</f>
      </c>
      <c r="R129" s="119">
        <f>IF(Calculations!A129&gt;Calculations!H$2,"",Calculations!AD$2)</f>
      </c>
      <c r="S129" s="119">
        <f>IF(Calculations!A129&gt;Calculations!H$2,"",Calculations!AE$2)</f>
      </c>
      <c r="T129" s="119">
        <f>IF(Calculations!A129&gt;Calculations!H$2,"",Calculations!AF$2)</f>
      </c>
      <c r="U129" s="119">
        <f>IF(Calculations!A129&gt;Calculations!H$2,"",Calculations!AG$2)</f>
      </c>
      <c r="V129" s="119">
        <f>IF(Calculations!A129&gt;Calculations!H$2,"",Calculations!AH$2)</f>
      </c>
      <c r="W129" s="119">
        <f>IF(Calculations!A129&gt;Calculations!H$2,"",Calculations!AI$2)</f>
      </c>
      <c r="X129" s="120">
        <f>IF(Calculations!A129&gt;Calculations!H$2,"",IF(Calculations!A129&gt;Calculations!F$2,Calculations!AJ$2,Calculations!AJ132))</f>
      </c>
      <c r="Y129" s="119">
        <f>IF(Calculations!A129&gt;Calculations!H$2,"",IF(Calculations!A129&gt;Calculations!F$2,"",Calculations!AK132))</f>
      </c>
      <c r="Z129" s="118">
        <f ca="1">IF(Calculations!A129&gt;Calculations!H$2,"",INDIRECT("Calculations!"&amp;ADDRESS(Calculations!$C129,38)))</f>
      </c>
    </row>
    <row r="130" spans="1:26" ht="12.75">
      <c r="A130" s="117">
        <f>Calculations!B130</f>
      </c>
      <c r="B130" s="70">
        <f ca="1">IF(Calculations!A130&gt;Calculations!H$2,"",IF(Calculations!A130&gt;Calculations!F$2,INDIRECT("Calculations!"&amp;ADDRESS(Calculations!$C130,18)),""))</f>
      </c>
      <c r="C130" s="70">
        <f ca="1">IF(Calculations!A130&gt;Calculations!H$2,"",INDIRECT("Calculations!"&amp;ADDRESS(Calculations!$C130,19)))</f>
      </c>
      <c r="D130" s="70">
        <f ca="1">IF(Calculations!A130&gt;Calculations!H$2,"",INDIRECT("Calculations!"&amp;ADDRESS(Calculations!$C130,24)))</f>
      </c>
      <c r="E130" s="70">
        <f ca="1">IF(ISERROR(FIND("C",INDIRECT("Calculations!"&amp;ADDRESS(Calculations!$C130,20)))),"","Y")</f>
      </c>
      <c r="F130" s="70">
        <f ca="1">IF(ISERROR(FIND("F",INDIRECT("Calculations!"&amp;ADDRESS(Calculations!$C130,20)))),"","Y")</f>
      </c>
      <c r="G130" s="70">
        <f ca="1">IF(ISERROR(FIND("M",INDIRECT("Calculations!"&amp;ADDRESS(Calculations!$C130,20)))),"","Y")</f>
      </c>
      <c r="H130" s="70">
        <f ca="1">IF(ISERROR(FIND("E",INDIRECT("Calculations!"&amp;ADDRESS(Calculations!$C130,20)))),"","Y")</f>
      </c>
      <c r="I130" s="70">
        <f ca="1">IF(ISERROR(FIND("B",INDIRECT("Calculations!"&amp;ADDRESS(Calculations!$C130,20)))),"","Y")</f>
      </c>
      <c r="J130" s="70">
        <f ca="1">IF(ISERROR(FIND("G",INDIRECT("Calculations!"&amp;ADDRESS(Calculations!$C130,20)))),"","Y")</f>
      </c>
      <c r="K130" s="70">
        <f ca="1">IF(ISERROR(FIND("T",INDIRECT("Calculations!"&amp;ADDRESS(Calculations!$C130,20)))),"","Y")</f>
      </c>
      <c r="L130" s="118">
        <f ca="1">IF(Calculations!A130&gt;Calculations!H$2,"",INDIRECT("Calculations!"&amp;ADDRESS(Calculations!$C130,22)))</f>
      </c>
      <c r="M130" s="118">
        <f>IF(Calculations!A130&gt;Calculations!H$2,"",Calculations!Y$2)</f>
      </c>
      <c r="N130" s="119">
        <f>IF(Calculations!A130&gt;Calculations!H$2,"",IF(Calculations!A130&gt;Calculations!F$2,Calculations!Z$2,Calculations!Z133))</f>
      </c>
      <c r="O130" s="118">
        <f>IF(Calculations!A130&gt;Calculations!H$2,"",IF(Calculations!A130&gt;Calculations!F$2,Calculations!AA$2,Calculations!AA133))</f>
      </c>
      <c r="P130" s="119">
        <f>IF(Calculations!A130&gt;Calculations!H$2,"",IF(Calculations!A130&gt;Calculations!F$2,Calculations!AB$2,Calculations!AB133))</f>
      </c>
      <c r="Q130" s="119">
        <f>IF(Calculations!A130&gt;Calculations!H$2,"",Calculations!AC$2)</f>
      </c>
      <c r="R130" s="119">
        <f>IF(Calculations!A130&gt;Calculations!H$2,"",Calculations!AD$2)</f>
      </c>
      <c r="S130" s="119">
        <f>IF(Calculations!A130&gt;Calculations!H$2,"",Calculations!AE$2)</f>
      </c>
      <c r="T130" s="119">
        <f>IF(Calculations!A130&gt;Calculations!H$2,"",Calculations!AF$2)</f>
      </c>
      <c r="U130" s="119">
        <f>IF(Calculations!A130&gt;Calculations!H$2,"",Calculations!AG$2)</f>
      </c>
      <c r="V130" s="119">
        <f>IF(Calculations!A130&gt;Calculations!H$2,"",Calculations!AH$2)</f>
      </c>
      <c r="W130" s="119">
        <f>IF(Calculations!A130&gt;Calculations!H$2,"",Calculations!AI$2)</f>
      </c>
      <c r="X130" s="120">
        <f>IF(Calculations!A130&gt;Calculations!H$2,"",IF(Calculations!A130&gt;Calculations!F$2,Calculations!AJ$2,Calculations!AJ133))</f>
      </c>
      <c r="Y130" s="119">
        <f>IF(Calculations!A130&gt;Calculations!H$2,"",IF(Calculations!A130&gt;Calculations!F$2,"",Calculations!AK133))</f>
      </c>
      <c r="Z130" s="118">
        <f ca="1">IF(Calculations!A130&gt;Calculations!H$2,"",INDIRECT("Calculations!"&amp;ADDRESS(Calculations!$C130,38)))</f>
      </c>
    </row>
    <row r="131" spans="1:26" ht="12.75">
      <c r="A131" s="117">
        <f>Calculations!B131</f>
      </c>
      <c r="B131" s="70">
        <f ca="1">IF(Calculations!A131&gt;Calculations!H$2,"",IF(Calculations!A131&gt;Calculations!F$2,INDIRECT("Calculations!"&amp;ADDRESS(Calculations!$C131,18)),""))</f>
      </c>
      <c r="C131" s="70">
        <f ca="1">IF(Calculations!A131&gt;Calculations!H$2,"",INDIRECT("Calculations!"&amp;ADDRESS(Calculations!$C131,19)))</f>
      </c>
      <c r="D131" s="70">
        <f ca="1">IF(Calculations!A131&gt;Calculations!H$2,"",INDIRECT("Calculations!"&amp;ADDRESS(Calculations!$C131,24)))</f>
      </c>
      <c r="E131" s="70">
        <f ca="1">IF(ISERROR(FIND("C",INDIRECT("Calculations!"&amp;ADDRESS(Calculations!$C131,20)))),"","Y")</f>
      </c>
      <c r="F131" s="70">
        <f ca="1">IF(ISERROR(FIND("F",INDIRECT("Calculations!"&amp;ADDRESS(Calculations!$C131,20)))),"","Y")</f>
      </c>
      <c r="G131" s="70">
        <f ca="1">IF(ISERROR(FIND("M",INDIRECT("Calculations!"&amp;ADDRESS(Calculations!$C131,20)))),"","Y")</f>
      </c>
      <c r="H131" s="70">
        <f ca="1">IF(ISERROR(FIND("E",INDIRECT("Calculations!"&amp;ADDRESS(Calculations!$C131,20)))),"","Y")</f>
      </c>
      <c r="I131" s="70">
        <f ca="1">IF(ISERROR(FIND("B",INDIRECT("Calculations!"&amp;ADDRESS(Calculations!$C131,20)))),"","Y")</f>
      </c>
      <c r="J131" s="70">
        <f ca="1">IF(ISERROR(FIND("G",INDIRECT("Calculations!"&amp;ADDRESS(Calculations!$C131,20)))),"","Y")</f>
      </c>
      <c r="K131" s="70">
        <f ca="1">IF(ISERROR(FIND("T",INDIRECT("Calculations!"&amp;ADDRESS(Calculations!$C131,20)))),"","Y")</f>
      </c>
      <c r="L131" s="118">
        <f ca="1">IF(Calculations!A131&gt;Calculations!H$2,"",INDIRECT("Calculations!"&amp;ADDRESS(Calculations!$C131,22)))</f>
      </c>
      <c r="M131" s="118">
        <f>IF(Calculations!A131&gt;Calculations!H$2,"",Calculations!Y$2)</f>
      </c>
      <c r="N131" s="119">
        <f>IF(Calculations!A131&gt;Calculations!H$2,"",IF(Calculations!A131&gt;Calculations!F$2,Calculations!Z$2,Calculations!Z134))</f>
      </c>
      <c r="O131" s="118">
        <f>IF(Calculations!A131&gt;Calculations!H$2,"",IF(Calculations!A131&gt;Calculations!F$2,Calculations!AA$2,Calculations!AA134))</f>
      </c>
      <c r="P131" s="119">
        <f>IF(Calculations!A131&gt;Calculations!H$2,"",IF(Calculations!A131&gt;Calculations!F$2,Calculations!AB$2,Calculations!AB134))</f>
      </c>
      <c r="Q131" s="119">
        <f>IF(Calculations!A131&gt;Calculations!H$2,"",Calculations!AC$2)</f>
      </c>
      <c r="R131" s="119">
        <f>IF(Calculations!A131&gt;Calculations!H$2,"",Calculations!AD$2)</f>
      </c>
      <c r="S131" s="119">
        <f>IF(Calculations!A131&gt;Calculations!H$2,"",Calculations!AE$2)</f>
      </c>
      <c r="T131" s="119">
        <f>IF(Calculations!A131&gt;Calculations!H$2,"",Calculations!AF$2)</f>
      </c>
      <c r="U131" s="119">
        <f>IF(Calculations!A131&gt;Calculations!H$2,"",Calculations!AG$2)</f>
      </c>
      <c r="V131" s="119">
        <f>IF(Calculations!A131&gt;Calculations!H$2,"",Calculations!AH$2)</f>
      </c>
      <c r="W131" s="119">
        <f>IF(Calculations!A131&gt;Calculations!H$2,"",Calculations!AI$2)</f>
      </c>
      <c r="X131" s="120">
        <f>IF(Calculations!A131&gt;Calculations!H$2,"",IF(Calculations!A131&gt;Calculations!F$2,Calculations!AJ$2,Calculations!AJ134))</f>
      </c>
      <c r="Y131" s="119">
        <f>IF(Calculations!A131&gt;Calculations!H$2,"",IF(Calculations!A131&gt;Calculations!F$2,"",Calculations!AK134))</f>
      </c>
      <c r="Z131" s="118">
        <f ca="1">IF(Calculations!A131&gt;Calculations!H$2,"",INDIRECT("Calculations!"&amp;ADDRESS(Calculations!$C131,38)))</f>
      </c>
    </row>
    <row r="132" spans="1:26" ht="12.75">
      <c r="A132" s="117">
        <f>Calculations!B132</f>
      </c>
      <c r="B132" s="70">
        <f ca="1">IF(Calculations!A132&gt;Calculations!H$2,"",IF(Calculations!A132&gt;Calculations!F$2,INDIRECT("Calculations!"&amp;ADDRESS(Calculations!$C132,18)),""))</f>
      </c>
      <c r="C132" s="70">
        <f ca="1">IF(Calculations!A132&gt;Calculations!H$2,"",INDIRECT("Calculations!"&amp;ADDRESS(Calculations!$C132,19)))</f>
      </c>
      <c r="D132" s="70">
        <f ca="1">IF(Calculations!A132&gt;Calculations!H$2,"",INDIRECT("Calculations!"&amp;ADDRESS(Calculations!$C132,24)))</f>
      </c>
      <c r="E132" s="70">
        <f ca="1">IF(ISERROR(FIND("C",INDIRECT("Calculations!"&amp;ADDRESS(Calculations!$C132,20)))),"","Y")</f>
      </c>
      <c r="F132" s="70">
        <f ca="1">IF(ISERROR(FIND("F",INDIRECT("Calculations!"&amp;ADDRESS(Calculations!$C132,20)))),"","Y")</f>
      </c>
      <c r="G132" s="70">
        <f ca="1">IF(ISERROR(FIND("M",INDIRECT("Calculations!"&amp;ADDRESS(Calculations!$C132,20)))),"","Y")</f>
      </c>
      <c r="H132" s="70">
        <f ca="1">IF(ISERROR(FIND("E",INDIRECT("Calculations!"&amp;ADDRESS(Calculations!$C132,20)))),"","Y")</f>
      </c>
      <c r="I132" s="70">
        <f ca="1">IF(ISERROR(FIND("B",INDIRECT("Calculations!"&amp;ADDRESS(Calculations!$C132,20)))),"","Y")</f>
      </c>
      <c r="J132" s="70">
        <f ca="1">IF(ISERROR(FIND("G",INDIRECT("Calculations!"&amp;ADDRESS(Calculations!$C132,20)))),"","Y")</f>
      </c>
      <c r="K132" s="70">
        <f ca="1">IF(ISERROR(FIND("T",INDIRECT("Calculations!"&amp;ADDRESS(Calculations!$C132,20)))),"","Y")</f>
      </c>
      <c r="L132" s="118">
        <f ca="1">IF(Calculations!A132&gt;Calculations!H$2,"",INDIRECT("Calculations!"&amp;ADDRESS(Calculations!$C132,22)))</f>
      </c>
      <c r="M132" s="118">
        <f>IF(Calculations!A132&gt;Calculations!H$2,"",Calculations!Y$2)</f>
      </c>
      <c r="N132" s="119">
        <f>IF(Calculations!A132&gt;Calculations!H$2,"",IF(Calculations!A132&gt;Calculations!F$2,Calculations!Z$2,Calculations!Z135))</f>
      </c>
      <c r="O132" s="118">
        <f>IF(Calculations!A132&gt;Calculations!H$2,"",IF(Calculations!A132&gt;Calculations!F$2,Calculations!AA$2,Calculations!AA135))</f>
      </c>
      <c r="P132" s="119">
        <f>IF(Calculations!A132&gt;Calculations!H$2,"",IF(Calculations!A132&gt;Calculations!F$2,Calculations!AB$2,Calculations!AB135))</f>
      </c>
      <c r="Q132" s="119">
        <f>IF(Calculations!A132&gt;Calculations!H$2,"",Calculations!AC$2)</f>
      </c>
      <c r="R132" s="119">
        <f>IF(Calculations!A132&gt;Calculations!H$2,"",Calculations!AD$2)</f>
      </c>
      <c r="S132" s="119">
        <f>IF(Calculations!A132&gt;Calculations!H$2,"",Calculations!AE$2)</f>
      </c>
      <c r="T132" s="119">
        <f>IF(Calculations!A132&gt;Calculations!H$2,"",Calculations!AF$2)</f>
      </c>
      <c r="U132" s="119">
        <f>IF(Calculations!A132&gt;Calculations!H$2,"",Calculations!AG$2)</f>
      </c>
      <c r="V132" s="119">
        <f>IF(Calculations!A132&gt;Calculations!H$2,"",Calculations!AH$2)</f>
      </c>
      <c r="W132" s="119">
        <f>IF(Calculations!A132&gt;Calculations!H$2,"",Calculations!AI$2)</f>
      </c>
      <c r="X132" s="120">
        <f>IF(Calculations!A132&gt;Calculations!H$2,"",IF(Calculations!A132&gt;Calculations!F$2,Calculations!AJ$2,Calculations!AJ135))</f>
      </c>
      <c r="Y132" s="119">
        <f>IF(Calculations!A132&gt;Calculations!H$2,"",IF(Calculations!A132&gt;Calculations!F$2,"",Calculations!AK135))</f>
      </c>
      <c r="Z132" s="118">
        <f ca="1">IF(Calculations!A132&gt;Calculations!H$2,"",INDIRECT("Calculations!"&amp;ADDRESS(Calculations!$C132,38)))</f>
      </c>
    </row>
    <row r="133" spans="1:26" ht="12.75">
      <c r="A133" s="117">
        <f>Calculations!B133</f>
      </c>
      <c r="B133" s="70">
        <f ca="1">IF(Calculations!A133&gt;Calculations!H$2,"",IF(Calculations!A133&gt;Calculations!F$2,INDIRECT("Calculations!"&amp;ADDRESS(Calculations!$C133,18)),""))</f>
      </c>
      <c r="C133" s="70">
        <f ca="1">IF(Calculations!A133&gt;Calculations!H$2,"",INDIRECT("Calculations!"&amp;ADDRESS(Calculations!$C133,19)))</f>
      </c>
      <c r="D133" s="70">
        <f ca="1">IF(Calculations!A133&gt;Calculations!H$2,"",INDIRECT("Calculations!"&amp;ADDRESS(Calculations!$C133,24)))</f>
      </c>
      <c r="E133" s="70">
        <f ca="1">IF(ISERROR(FIND("C",INDIRECT("Calculations!"&amp;ADDRESS(Calculations!$C133,20)))),"","Y")</f>
      </c>
      <c r="F133" s="70">
        <f ca="1">IF(ISERROR(FIND("F",INDIRECT("Calculations!"&amp;ADDRESS(Calculations!$C133,20)))),"","Y")</f>
      </c>
      <c r="G133" s="70">
        <f ca="1">IF(ISERROR(FIND("M",INDIRECT("Calculations!"&amp;ADDRESS(Calculations!$C133,20)))),"","Y")</f>
      </c>
      <c r="H133" s="70">
        <f ca="1">IF(ISERROR(FIND("E",INDIRECT("Calculations!"&amp;ADDRESS(Calculations!$C133,20)))),"","Y")</f>
      </c>
      <c r="I133" s="70">
        <f ca="1">IF(ISERROR(FIND("B",INDIRECT("Calculations!"&amp;ADDRESS(Calculations!$C133,20)))),"","Y")</f>
      </c>
      <c r="J133" s="70">
        <f ca="1">IF(ISERROR(FIND("G",INDIRECT("Calculations!"&amp;ADDRESS(Calculations!$C133,20)))),"","Y")</f>
      </c>
      <c r="K133" s="70">
        <f ca="1">IF(ISERROR(FIND("T",INDIRECT("Calculations!"&amp;ADDRESS(Calculations!$C133,20)))),"","Y")</f>
      </c>
      <c r="L133" s="118">
        <f ca="1">IF(Calculations!A133&gt;Calculations!H$2,"",INDIRECT("Calculations!"&amp;ADDRESS(Calculations!$C133,22)))</f>
      </c>
      <c r="M133" s="118">
        <f>IF(Calculations!A133&gt;Calculations!H$2,"",Calculations!Y$2)</f>
      </c>
      <c r="N133" s="119">
        <f>IF(Calculations!A133&gt;Calculations!H$2,"",IF(Calculations!A133&gt;Calculations!F$2,Calculations!Z$2,Calculations!Z136))</f>
      </c>
      <c r="O133" s="118">
        <f>IF(Calculations!A133&gt;Calculations!H$2,"",IF(Calculations!A133&gt;Calculations!F$2,Calculations!AA$2,Calculations!AA136))</f>
      </c>
      <c r="P133" s="119">
        <f>IF(Calculations!A133&gt;Calculations!H$2,"",IF(Calculations!A133&gt;Calculations!F$2,Calculations!AB$2,Calculations!AB136))</f>
      </c>
      <c r="Q133" s="119">
        <f>IF(Calculations!A133&gt;Calculations!H$2,"",Calculations!AC$2)</f>
      </c>
      <c r="R133" s="119">
        <f>IF(Calculations!A133&gt;Calculations!H$2,"",Calculations!AD$2)</f>
      </c>
      <c r="S133" s="119">
        <f>IF(Calculations!A133&gt;Calculations!H$2,"",Calculations!AE$2)</f>
      </c>
      <c r="T133" s="119">
        <f>IF(Calculations!A133&gt;Calculations!H$2,"",Calculations!AF$2)</f>
      </c>
      <c r="U133" s="119">
        <f>IF(Calculations!A133&gt;Calculations!H$2,"",Calculations!AG$2)</f>
      </c>
      <c r="V133" s="119">
        <f>IF(Calculations!A133&gt;Calculations!H$2,"",Calculations!AH$2)</f>
      </c>
      <c r="W133" s="119">
        <f>IF(Calculations!A133&gt;Calculations!H$2,"",Calculations!AI$2)</f>
      </c>
      <c r="X133" s="120">
        <f>IF(Calculations!A133&gt;Calculations!H$2,"",IF(Calculations!A133&gt;Calculations!F$2,Calculations!AJ$2,Calculations!AJ136))</f>
      </c>
      <c r="Y133" s="119">
        <f>IF(Calculations!A133&gt;Calculations!H$2,"",IF(Calculations!A133&gt;Calculations!F$2,"",Calculations!AK136))</f>
      </c>
      <c r="Z133" s="118">
        <f ca="1">IF(Calculations!A133&gt;Calculations!H$2,"",INDIRECT("Calculations!"&amp;ADDRESS(Calculations!$C133,38)))</f>
      </c>
    </row>
    <row r="134" spans="1:26" ht="12.75">
      <c r="A134" s="117">
        <f>Calculations!B134</f>
      </c>
      <c r="B134" s="70">
        <f ca="1">IF(Calculations!A134&gt;Calculations!H$2,"",IF(Calculations!A134&gt;Calculations!F$2,INDIRECT("Calculations!"&amp;ADDRESS(Calculations!$C134,18)),""))</f>
      </c>
      <c r="C134" s="70">
        <f ca="1">IF(Calculations!A134&gt;Calculations!H$2,"",INDIRECT("Calculations!"&amp;ADDRESS(Calculations!$C134,19)))</f>
      </c>
      <c r="D134" s="70">
        <f ca="1">IF(Calculations!A134&gt;Calculations!H$2,"",INDIRECT("Calculations!"&amp;ADDRESS(Calculations!$C134,24)))</f>
      </c>
      <c r="E134" s="70">
        <f ca="1">IF(ISERROR(FIND("C",INDIRECT("Calculations!"&amp;ADDRESS(Calculations!$C134,20)))),"","Y")</f>
      </c>
      <c r="F134" s="70">
        <f ca="1">IF(ISERROR(FIND("F",INDIRECT("Calculations!"&amp;ADDRESS(Calculations!$C134,20)))),"","Y")</f>
      </c>
      <c r="G134" s="70">
        <f ca="1">IF(ISERROR(FIND("M",INDIRECT("Calculations!"&amp;ADDRESS(Calculations!$C134,20)))),"","Y")</f>
      </c>
      <c r="H134" s="70">
        <f ca="1">IF(ISERROR(FIND("E",INDIRECT("Calculations!"&amp;ADDRESS(Calculations!$C134,20)))),"","Y")</f>
      </c>
      <c r="I134" s="70">
        <f ca="1">IF(ISERROR(FIND("B",INDIRECT("Calculations!"&amp;ADDRESS(Calculations!$C134,20)))),"","Y")</f>
      </c>
      <c r="J134" s="70">
        <f ca="1">IF(ISERROR(FIND("G",INDIRECT("Calculations!"&amp;ADDRESS(Calculations!$C134,20)))),"","Y")</f>
      </c>
      <c r="K134" s="70">
        <f ca="1">IF(ISERROR(FIND("T",INDIRECT("Calculations!"&amp;ADDRESS(Calculations!$C134,20)))),"","Y")</f>
      </c>
      <c r="L134" s="118">
        <f ca="1">IF(Calculations!A134&gt;Calculations!H$2,"",INDIRECT("Calculations!"&amp;ADDRESS(Calculations!$C134,22)))</f>
      </c>
      <c r="M134" s="118">
        <f>IF(Calculations!A134&gt;Calculations!H$2,"",Calculations!Y$2)</f>
      </c>
      <c r="N134" s="119">
        <f>IF(Calculations!A134&gt;Calculations!H$2,"",IF(Calculations!A134&gt;Calculations!F$2,Calculations!Z$2,Calculations!Z137))</f>
      </c>
      <c r="O134" s="118">
        <f>IF(Calculations!A134&gt;Calculations!H$2,"",IF(Calculations!A134&gt;Calculations!F$2,Calculations!AA$2,Calculations!AA137))</f>
      </c>
      <c r="P134" s="119">
        <f>IF(Calculations!A134&gt;Calculations!H$2,"",IF(Calculations!A134&gt;Calculations!F$2,Calculations!AB$2,Calculations!AB137))</f>
      </c>
      <c r="Q134" s="119">
        <f>IF(Calculations!A134&gt;Calculations!H$2,"",Calculations!AC$2)</f>
      </c>
      <c r="R134" s="119">
        <f>IF(Calculations!A134&gt;Calculations!H$2,"",Calculations!AD$2)</f>
      </c>
      <c r="S134" s="119">
        <f>IF(Calculations!A134&gt;Calculations!H$2,"",Calculations!AE$2)</f>
      </c>
      <c r="T134" s="119">
        <f>IF(Calculations!A134&gt;Calculations!H$2,"",Calculations!AF$2)</f>
      </c>
      <c r="U134" s="119">
        <f>IF(Calculations!A134&gt;Calculations!H$2,"",Calculations!AG$2)</f>
      </c>
      <c r="V134" s="119">
        <f>IF(Calculations!A134&gt;Calculations!H$2,"",Calculations!AH$2)</f>
      </c>
      <c r="W134" s="119">
        <f>IF(Calculations!A134&gt;Calculations!H$2,"",Calculations!AI$2)</f>
      </c>
      <c r="X134" s="120">
        <f>IF(Calculations!A134&gt;Calculations!H$2,"",IF(Calculations!A134&gt;Calculations!F$2,Calculations!AJ$2,Calculations!AJ137))</f>
      </c>
      <c r="Y134" s="119">
        <f>IF(Calculations!A134&gt;Calculations!H$2,"",IF(Calculations!A134&gt;Calculations!F$2,"",Calculations!AK137))</f>
      </c>
      <c r="Z134" s="118">
        <f ca="1">IF(Calculations!A134&gt;Calculations!H$2,"",INDIRECT("Calculations!"&amp;ADDRESS(Calculations!$C134,38)))</f>
      </c>
    </row>
    <row r="135" spans="1:26" ht="12.75">
      <c r="A135" s="117">
        <f>Calculations!B135</f>
      </c>
      <c r="B135" s="70">
        <f ca="1">IF(Calculations!A135&gt;Calculations!H$2,"",IF(Calculations!A135&gt;Calculations!F$2,INDIRECT("Calculations!"&amp;ADDRESS(Calculations!$C135,18)),""))</f>
      </c>
      <c r="C135" s="70">
        <f ca="1">IF(Calculations!A135&gt;Calculations!H$2,"",INDIRECT("Calculations!"&amp;ADDRESS(Calculations!$C135,19)))</f>
      </c>
      <c r="D135" s="70">
        <f ca="1">IF(Calculations!A135&gt;Calculations!H$2,"",INDIRECT("Calculations!"&amp;ADDRESS(Calculations!$C135,24)))</f>
      </c>
      <c r="E135" s="70">
        <f ca="1">IF(ISERROR(FIND("C",INDIRECT("Calculations!"&amp;ADDRESS(Calculations!$C135,20)))),"","Y")</f>
      </c>
      <c r="F135" s="70">
        <f ca="1">IF(ISERROR(FIND("F",INDIRECT("Calculations!"&amp;ADDRESS(Calculations!$C135,20)))),"","Y")</f>
      </c>
      <c r="G135" s="70">
        <f ca="1">IF(ISERROR(FIND("M",INDIRECT("Calculations!"&amp;ADDRESS(Calculations!$C135,20)))),"","Y")</f>
      </c>
      <c r="H135" s="70">
        <f ca="1">IF(ISERROR(FIND("E",INDIRECT("Calculations!"&amp;ADDRESS(Calculations!$C135,20)))),"","Y")</f>
      </c>
      <c r="I135" s="70">
        <f ca="1">IF(ISERROR(FIND("B",INDIRECT("Calculations!"&amp;ADDRESS(Calculations!$C135,20)))),"","Y")</f>
      </c>
      <c r="J135" s="70">
        <f ca="1">IF(ISERROR(FIND("G",INDIRECT("Calculations!"&amp;ADDRESS(Calculations!$C135,20)))),"","Y")</f>
      </c>
      <c r="K135" s="70">
        <f ca="1">IF(ISERROR(FIND("T",INDIRECT("Calculations!"&amp;ADDRESS(Calculations!$C135,20)))),"","Y")</f>
      </c>
      <c r="L135" s="118">
        <f ca="1">IF(Calculations!A135&gt;Calculations!H$2,"",INDIRECT("Calculations!"&amp;ADDRESS(Calculations!$C135,22)))</f>
      </c>
      <c r="M135" s="118">
        <f>IF(Calculations!A135&gt;Calculations!H$2,"",Calculations!Y$2)</f>
      </c>
      <c r="N135" s="119">
        <f>IF(Calculations!A135&gt;Calculations!H$2,"",IF(Calculations!A135&gt;Calculations!F$2,Calculations!Z$2,Calculations!Z138))</f>
      </c>
      <c r="O135" s="118">
        <f>IF(Calculations!A135&gt;Calculations!H$2,"",IF(Calculations!A135&gt;Calculations!F$2,Calculations!AA$2,Calculations!AA138))</f>
      </c>
      <c r="P135" s="119">
        <f>IF(Calculations!A135&gt;Calculations!H$2,"",IF(Calculations!A135&gt;Calculations!F$2,Calculations!AB$2,Calculations!AB138))</f>
      </c>
      <c r="Q135" s="119">
        <f>IF(Calculations!A135&gt;Calculations!H$2,"",Calculations!AC$2)</f>
      </c>
      <c r="R135" s="119">
        <f>IF(Calculations!A135&gt;Calculations!H$2,"",Calculations!AD$2)</f>
      </c>
      <c r="S135" s="119">
        <f>IF(Calculations!A135&gt;Calculations!H$2,"",Calculations!AE$2)</f>
      </c>
      <c r="T135" s="119">
        <f>IF(Calculations!A135&gt;Calculations!H$2,"",Calculations!AF$2)</f>
      </c>
      <c r="U135" s="119">
        <f>IF(Calculations!A135&gt;Calculations!H$2,"",Calculations!AG$2)</f>
      </c>
      <c r="V135" s="119">
        <f>IF(Calculations!A135&gt;Calculations!H$2,"",Calculations!AH$2)</f>
      </c>
      <c r="W135" s="119">
        <f>IF(Calculations!A135&gt;Calculations!H$2,"",Calculations!AI$2)</f>
      </c>
      <c r="X135" s="120">
        <f>IF(Calculations!A135&gt;Calculations!H$2,"",IF(Calculations!A135&gt;Calculations!F$2,Calculations!AJ$2,Calculations!AJ138))</f>
      </c>
      <c r="Y135" s="119">
        <f>IF(Calculations!A135&gt;Calculations!H$2,"",IF(Calculations!A135&gt;Calculations!F$2,"",Calculations!AK138))</f>
      </c>
      <c r="Z135" s="118">
        <f ca="1">IF(Calculations!A135&gt;Calculations!H$2,"",INDIRECT("Calculations!"&amp;ADDRESS(Calculations!$C135,38)))</f>
      </c>
    </row>
    <row r="136" spans="1:26" ht="12.75">
      <c r="A136" s="117">
        <f>Calculations!B136</f>
      </c>
      <c r="B136" s="70">
        <f ca="1">IF(Calculations!A136&gt;Calculations!H$2,"",IF(Calculations!A136&gt;Calculations!F$2,INDIRECT("Calculations!"&amp;ADDRESS(Calculations!$C136,18)),""))</f>
      </c>
      <c r="C136" s="70">
        <f ca="1">IF(Calculations!A136&gt;Calculations!H$2,"",INDIRECT("Calculations!"&amp;ADDRESS(Calculations!$C136,19)))</f>
      </c>
      <c r="D136" s="70">
        <f ca="1">IF(Calculations!A136&gt;Calculations!H$2,"",INDIRECT("Calculations!"&amp;ADDRESS(Calculations!$C136,24)))</f>
      </c>
      <c r="E136" s="70">
        <f ca="1">IF(ISERROR(FIND("C",INDIRECT("Calculations!"&amp;ADDRESS(Calculations!$C136,20)))),"","Y")</f>
      </c>
      <c r="F136" s="70">
        <f ca="1">IF(ISERROR(FIND("F",INDIRECT("Calculations!"&amp;ADDRESS(Calculations!$C136,20)))),"","Y")</f>
      </c>
      <c r="G136" s="70">
        <f ca="1">IF(ISERROR(FIND("M",INDIRECT("Calculations!"&amp;ADDRESS(Calculations!$C136,20)))),"","Y")</f>
      </c>
      <c r="H136" s="70">
        <f ca="1">IF(ISERROR(FIND("E",INDIRECT("Calculations!"&amp;ADDRESS(Calculations!$C136,20)))),"","Y")</f>
      </c>
      <c r="I136" s="70">
        <f ca="1">IF(ISERROR(FIND("B",INDIRECT("Calculations!"&amp;ADDRESS(Calculations!$C136,20)))),"","Y")</f>
      </c>
      <c r="J136" s="70">
        <f ca="1">IF(ISERROR(FIND("G",INDIRECT("Calculations!"&amp;ADDRESS(Calculations!$C136,20)))),"","Y")</f>
      </c>
      <c r="K136" s="70">
        <f ca="1">IF(ISERROR(FIND("T",INDIRECT("Calculations!"&amp;ADDRESS(Calculations!$C136,20)))),"","Y")</f>
      </c>
      <c r="L136" s="118">
        <f ca="1">IF(Calculations!A136&gt;Calculations!H$2,"",INDIRECT("Calculations!"&amp;ADDRESS(Calculations!$C136,22)))</f>
      </c>
      <c r="M136" s="118">
        <f>IF(Calculations!A136&gt;Calculations!H$2,"",Calculations!Y$2)</f>
      </c>
      <c r="N136" s="119">
        <f>IF(Calculations!A136&gt;Calculations!H$2,"",IF(Calculations!A136&gt;Calculations!F$2,Calculations!Z$2,Calculations!Z139))</f>
      </c>
      <c r="O136" s="118">
        <f>IF(Calculations!A136&gt;Calculations!H$2,"",IF(Calculations!A136&gt;Calculations!F$2,Calculations!AA$2,Calculations!AA139))</f>
      </c>
      <c r="P136" s="119">
        <f>IF(Calculations!A136&gt;Calculations!H$2,"",IF(Calculations!A136&gt;Calculations!F$2,Calculations!AB$2,Calculations!AB139))</f>
      </c>
      <c r="Q136" s="119">
        <f>IF(Calculations!A136&gt;Calculations!H$2,"",Calculations!AC$2)</f>
      </c>
      <c r="R136" s="119">
        <f>IF(Calculations!A136&gt;Calculations!H$2,"",Calculations!AD$2)</f>
      </c>
      <c r="S136" s="119">
        <f>IF(Calculations!A136&gt;Calculations!H$2,"",Calculations!AE$2)</f>
      </c>
      <c r="T136" s="119">
        <f>IF(Calculations!A136&gt;Calculations!H$2,"",Calculations!AF$2)</f>
      </c>
      <c r="U136" s="119">
        <f>IF(Calculations!A136&gt;Calculations!H$2,"",Calculations!AG$2)</f>
      </c>
      <c r="V136" s="119">
        <f>IF(Calculations!A136&gt;Calculations!H$2,"",Calculations!AH$2)</f>
      </c>
      <c r="W136" s="119">
        <f>IF(Calculations!A136&gt;Calculations!H$2,"",Calculations!AI$2)</f>
      </c>
      <c r="X136" s="120">
        <f>IF(Calculations!A136&gt;Calculations!H$2,"",IF(Calculations!A136&gt;Calculations!F$2,Calculations!AJ$2,Calculations!AJ139))</f>
      </c>
      <c r="Y136" s="119">
        <f>IF(Calculations!A136&gt;Calculations!H$2,"",IF(Calculations!A136&gt;Calculations!F$2,"",Calculations!AK139))</f>
      </c>
      <c r="Z136" s="118">
        <f ca="1">IF(Calculations!A136&gt;Calculations!H$2,"",INDIRECT("Calculations!"&amp;ADDRESS(Calculations!$C136,38)))</f>
      </c>
    </row>
    <row r="137" spans="1:26" ht="12.75">
      <c r="A137" s="117">
        <f>Calculations!B137</f>
      </c>
      <c r="B137" s="70">
        <f ca="1">IF(Calculations!A137&gt;Calculations!H$2,"",IF(Calculations!A137&gt;Calculations!F$2,INDIRECT("Calculations!"&amp;ADDRESS(Calculations!$C137,18)),""))</f>
      </c>
      <c r="C137" s="70">
        <f ca="1">IF(Calculations!A137&gt;Calculations!H$2,"",INDIRECT("Calculations!"&amp;ADDRESS(Calculations!$C137,19)))</f>
      </c>
      <c r="D137" s="70">
        <f ca="1">IF(Calculations!A137&gt;Calculations!H$2,"",INDIRECT("Calculations!"&amp;ADDRESS(Calculations!$C137,24)))</f>
      </c>
      <c r="E137" s="70">
        <f ca="1">IF(ISERROR(FIND("C",INDIRECT("Calculations!"&amp;ADDRESS(Calculations!$C137,20)))),"","Y")</f>
      </c>
      <c r="F137" s="70">
        <f ca="1">IF(ISERROR(FIND("F",INDIRECT("Calculations!"&amp;ADDRESS(Calculations!$C137,20)))),"","Y")</f>
      </c>
      <c r="G137" s="70">
        <f ca="1">IF(ISERROR(FIND("M",INDIRECT("Calculations!"&amp;ADDRESS(Calculations!$C137,20)))),"","Y")</f>
      </c>
      <c r="H137" s="70">
        <f ca="1">IF(ISERROR(FIND("E",INDIRECT("Calculations!"&amp;ADDRESS(Calculations!$C137,20)))),"","Y")</f>
      </c>
      <c r="I137" s="70">
        <f ca="1">IF(ISERROR(FIND("B",INDIRECT("Calculations!"&amp;ADDRESS(Calculations!$C137,20)))),"","Y")</f>
      </c>
      <c r="J137" s="70">
        <f ca="1">IF(ISERROR(FIND("G",INDIRECT("Calculations!"&amp;ADDRESS(Calculations!$C137,20)))),"","Y")</f>
      </c>
      <c r="K137" s="70">
        <f ca="1">IF(ISERROR(FIND("T",INDIRECT("Calculations!"&amp;ADDRESS(Calculations!$C137,20)))),"","Y")</f>
      </c>
      <c r="L137" s="118">
        <f ca="1">IF(Calculations!A137&gt;Calculations!H$2,"",INDIRECT("Calculations!"&amp;ADDRESS(Calculations!$C137,22)))</f>
      </c>
      <c r="M137" s="118">
        <f>IF(Calculations!A137&gt;Calculations!H$2,"",Calculations!Y$2)</f>
      </c>
      <c r="N137" s="119">
        <f>IF(Calculations!A137&gt;Calculations!H$2,"",IF(Calculations!A137&gt;Calculations!F$2,Calculations!Z$2,Calculations!Z140))</f>
      </c>
      <c r="O137" s="118">
        <f>IF(Calculations!A137&gt;Calculations!H$2,"",IF(Calculations!A137&gt;Calculations!F$2,Calculations!AA$2,Calculations!AA140))</f>
      </c>
      <c r="P137" s="119">
        <f>IF(Calculations!A137&gt;Calculations!H$2,"",IF(Calculations!A137&gt;Calculations!F$2,Calculations!AB$2,Calculations!AB140))</f>
      </c>
      <c r="Q137" s="119">
        <f>IF(Calculations!A137&gt;Calculations!H$2,"",Calculations!AC$2)</f>
      </c>
      <c r="R137" s="119">
        <f>IF(Calculations!A137&gt;Calculations!H$2,"",Calculations!AD$2)</f>
      </c>
      <c r="S137" s="119">
        <f>IF(Calculations!A137&gt;Calculations!H$2,"",Calculations!AE$2)</f>
      </c>
      <c r="T137" s="119">
        <f>IF(Calculations!A137&gt;Calculations!H$2,"",Calculations!AF$2)</f>
      </c>
      <c r="U137" s="119">
        <f>IF(Calculations!A137&gt;Calculations!H$2,"",Calculations!AG$2)</f>
      </c>
      <c r="V137" s="119">
        <f>IF(Calculations!A137&gt;Calculations!H$2,"",Calculations!AH$2)</f>
      </c>
      <c r="W137" s="119">
        <f>IF(Calculations!A137&gt;Calculations!H$2,"",Calculations!AI$2)</f>
      </c>
      <c r="X137" s="120">
        <f>IF(Calculations!A137&gt;Calculations!H$2,"",IF(Calculations!A137&gt;Calculations!F$2,Calculations!AJ$2,Calculations!AJ140))</f>
      </c>
      <c r="Y137" s="119">
        <f>IF(Calculations!A137&gt;Calculations!H$2,"",IF(Calculations!A137&gt;Calculations!F$2,"",Calculations!AK140))</f>
      </c>
      <c r="Z137" s="118">
        <f ca="1">IF(Calculations!A137&gt;Calculations!H$2,"",INDIRECT("Calculations!"&amp;ADDRESS(Calculations!$C137,38)))</f>
      </c>
    </row>
    <row r="138" spans="1:26" ht="12.75">
      <c r="A138" s="117">
        <f>Calculations!B138</f>
      </c>
      <c r="B138" s="70">
        <f ca="1">IF(Calculations!A138&gt;Calculations!H$2,"",IF(Calculations!A138&gt;Calculations!F$2,INDIRECT("Calculations!"&amp;ADDRESS(Calculations!$C138,18)),""))</f>
      </c>
      <c r="C138" s="70">
        <f ca="1">IF(Calculations!A138&gt;Calculations!H$2,"",INDIRECT("Calculations!"&amp;ADDRESS(Calculations!$C138,19)))</f>
      </c>
      <c r="D138" s="70">
        <f ca="1">IF(Calculations!A138&gt;Calculations!H$2,"",INDIRECT("Calculations!"&amp;ADDRESS(Calculations!$C138,24)))</f>
      </c>
      <c r="E138" s="70">
        <f ca="1">IF(ISERROR(FIND("C",INDIRECT("Calculations!"&amp;ADDRESS(Calculations!$C138,20)))),"","Y")</f>
      </c>
      <c r="F138" s="70">
        <f ca="1">IF(ISERROR(FIND("F",INDIRECT("Calculations!"&amp;ADDRESS(Calculations!$C138,20)))),"","Y")</f>
      </c>
      <c r="G138" s="70">
        <f ca="1">IF(ISERROR(FIND("M",INDIRECT("Calculations!"&amp;ADDRESS(Calculations!$C138,20)))),"","Y")</f>
      </c>
      <c r="H138" s="70">
        <f ca="1">IF(ISERROR(FIND("E",INDIRECT("Calculations!"&amp;ADDRESS(Calculations!$C138,20)))),"","Y")</f>
      </c>
      <c r="I138" s="70">
        <f ca="1">IF(ISERROR(FIND("B",INDIRECT("Calculations!"&amp;ADDRESS(Calculations!$C138,20)))),"","Y")</f>
      </c>
      <c r="J138" s="70">
        <f ca="1">IF(ISERROR(FIND("G",INDIRECT("Calculations!"&amp;ADDRESS(Calculations!$C138,20)))),"","Y")</f>
      </c>
      <c r="K138" s="70">
        <f ca="1">IF(ISERROR(FIND("T",INDIRECT("Calculations!"&amp;ADDRESS(Calculations!$C138,20)))),"","Y")</f>
      </c>
      <c r="L138" s="118">
        <f ca="1">IF(Calculations!A138&gt;Calculations!H$2,"",INDIRECT("Calculations!"&amp;ADDRESS(Calculations!$C138,22)))</f>
      </c>
      <c r="M138" s="118">
        <f>IF(Calculations!A138&gt;Calculations!H$2,"",Calculations!Y$2)</f>
      </c>
      <c r="N138" s="119">
        <f>IF(Calculations!A138&gt;Calculations!H$2,"",IF(Calculations!A138&gt;Calculations!F$2,Calculations!Z$2,Calculations!Z141))</f>
      </c>
      <c r="O138" s="118">
        <f>IF(Calculations!A138&gt;Calculations!H$2,"",IF(Calculations!A138&gt;Calculations!F$2,Calculations!AA$2,Calculations!AA141))</f>
      </c>
      <c r="P138" s="119">
        <f>IF(Calculations!A138&gt;Calculations!H$2,"",IF(Calculations!A138&gt;Calculations!F$2,Calculations!AB$2,Calculations!AB141))</f>
      </c>
      <c r="Q138" s="119">
        <f>IF(Calculations!A138&gt;Calculations!H$2,"",Calculations!AC$2)</f>
      </c>
      <c r="R138" s="119">
        <f>IF(Calculations!A138&gt;Calculations!H$2,"",Calculations!AD$2)</f>
      </c>
      <c r="S138" s="119">
        <f>IF(Calculations!A138&gt;Calculations!H$2,"",Calculations!AE$2)</f>
      </c>
      <c r="T138" s="119">
        <f>IF(Calculations!A138&gt;Calculations!H$2,"",Calculations!AF$2)</f>
      </c>
      <c r="U138" s="119">
        <f>IF(Calculations!A138&gt;Calculations!H$2,"",Calculations!AG$2)</f>
      </c>
      <c r="V138" s="119">
        <f>IF(Calculations!A138&gt;Calculations!H$2,"",Calculations!AH$2)</f>
      </c>
      <c r="W138" s="119">
        <f>IF(Calculations!A138&gt;Calculations!H$2,"",Calculations!AI$2)</f>
      </c>
      <c r="X138" s="120">
        <f>IF(Calculations!A138&gt;Calculations!H$2,"",IF(Calculations!A138&gt;Calculations!F$2,Calculations!AJ$2,Calculations!AJ141))</f>
      </c>
      <c r="Y138" s="119">
        <f>IF(Calculations!A138&gt;Calculations!H$2,"",IF(Calculations!A138&gt;Calculations!F$2,"",Calculations!AK141))</f>
      </c>
      <c r="Z138" s="118">
        <f ca="1">IF(Calculations!A138&gt;Calculations!H$2,"",INDIRECT("Calculations!"&amp;ADDRESS(Calculations!$C138,38)))</f>
      </c>
    </row>
    <row r="139" spans="1:26" ht="12.75">
      <c r="A139" s="117">
        <f>Calculations!B139</f>
      </c>
      <c r="B139" s="70">
        <f ca="1">IF(Calculations!A139&gt;Calculations!H$2,"",IF(Calculations!A139&gt;Calculations!F$2,INDIRECT("Calculations!"&amp;ADDRESS(Calculations!$C139,18)),""))</f>
      </c>
      <c r="C139" s="70">
        <f ca="1">IF(Calculations!A139&gt;Calculations!H$2,"",INDIRECT("Calculations!"&amp;ADDRESS(Calculations!$C139,19)))</f>
      </c>
      <c r="D139" s="70">
        <f ca="1">IF(Calculations!A139&gt;Calculations!H$2,"",INDIRECT("Calculations!"&amp;ADDRESS(Calculations!$C139,24)))</f>
      </c>
      <c r="E139" s="70">
        <f ca="1">IF(ISERROR(FIND("C",INDIRECT("Calculations!"&amp;ADDRESS(Calculations!$C139,20)))),"","Y")</f>
      </c>
      <c r="F139" s="70">
        <f ca="1">IF(ISERROR(FIND("F",INDIRECT("Calculations!"&amp;ADDRESS(Calculations!$C139,20)))),"","Y")</f>
      </c>
      <c r="G139" s="70">
        <f ca="1">IF(ISERROR(FIND("M",INDIRECT("Calculations!"&amp;ADDRESS(Calculations!$C139,20)))),"","Y")</f>
      </c>
      <c r="H139" s="70">
        <f ca="1">IF(ISERROR(FIND("E",INDIRECT("Calculations!"&amp;ADDRESS(Calculations!$C139,20)))),"","Y")</f>
      </c>
      <c r="I139" s="70">
        <f ca="1">IF(ISERROR(FIND("B",INDIRECT("Calculations!"&amp;ADDRESS(Calculations!$C139,20)))),"","Y")</f>
      </c>
      <c r="J139" s="70">
        <f ca="1">IF(ISERROR(FIND("G",INDIRECT("Calculations!"&amp;ADDRESS(Calculations!$C139,20)))),"","Y")</f>
      </c>
      <c r="K139" s="70">
        <f ca="1">IF(ISERROR(FIND("T",INDIRECT("Calculations!"&amp;ADDRESS(Calculations!$C139,20)))),"","Y")</f>
      </c>
      <c r="L139" s="118">
        <f ca="1">IF(Calculations!A139&gt;Calculations!H$2,"",INDIRECT("Calculations!"&amp;ADDRESS(Calculations!$C139,22)))</f>
      </c>
      <c r="M139" s="118">
        <f>IF(Calculations!A139&gt;Calculations!H$2,"",Calculations!Y$2)</f>
      </c>
      <c r="N139" s="119">
        <f>IF(Calculations!A139&gt;Calculations!H$2,"",IF(Calculations!A139&gt;Calculations!F$2,Calculations!Z$2,Calculations!Z142))</f>
      </c>
      <c r="O139" s="118">
        <f>IF(Calculations!A139&gt;Calculations!H$2,"",IF(Calculations!A139&gt;Calculations!F$2,Calculations!AA$2,Calculations!AA142))</f>
      </c>
      <c r="P139" s="119">
        <f>IF(Calculations!A139&gt;Calculations!H$2,"",IF(Calculations!A139&gt;Calculations!F$2,Calculations!AB$2,Calculations!AB142))</f>
      </c>
      <c r="Q139" s="119">
        <f>IF(Calculations!A139&gt;Calculations!H$2,"",Calculations!AC$2)</f>
      </c>
      <c r="R139" s="119">
        <f>IF(Calculations!A139&gt;Calculations!H$2,"",Calculations!AD$2)</f>
      </c>
      <c r="S139" s="119">
        <f>IF(Calculations!A139&gt;Calculations!H$2,"",Calculations!AE$2)</f>
      </c>
      <c r="T139" s="119">
        <f>IF(Calculations!A139&gt;Calculations!H$2,"",Calculations!AF$2)</f>
      </c>
      <c r="U139" s="119">
        <f>IF(Calculations!A139&gt;Calculations!H$2,"",Calculations!AG$2)</f>
      </c>
      <c r="V139" s="119">
        <f>IF(Calculations!A139&gt;Calculations!H$2,"",Calculations!AH$2)</f>
      </c>
      <c r="W139" s="119">
        <f>IF(Calculations!A139&gt;Calculations!H$2,"",Calculations!AI$2)</f>
      </c>
      <c r="X139" s="120">
        <f>IF(Calculations!A139&gt;Calculations!H$2,"",IF(Calculations!A139&gt;Calculations!F$2,Calculations!AJ$2,Calculations!AJ142))</f>
      </c>
      <c r="Y139" s="119">
        <f>IF(Calculations!A139&gt;Calculations!H$2,"",IF(Calculations!A139&gt;Calculations!F$2,"",Calculations!AK142))</f>
      </c>
      <c r="Z139" s="118">
        <f ca="1">IF(Calculations!A139&gt;Calculations!H$2,"",INDIRECT("Calculations!"&amp;ADDRESS(Calculations!$C139,38)))</f>
      </c>
    </row>
    <row r="140" spans="1:26" ht="12.75">
      <c r="A140" s="117">
        <f>Calculations!B140</f>
      </c>
      <c r="B140" s="70">
        <f ca="1">IF(Calculations!A140&gt;Calculations!H$2,"",IF(Calculations!A140&gt;Calculations!F$2,INDIRECT("Calculations!"&amp;ADDRESS(Calculations!$C140,18)),""))</f>
      </c>
      <c r="C140" s="70">
        <f ca="1">IF(Calculations!A140&gt;Calculations!H$2,"",INDIRECT("Calculations!"&amp;ADDRESS(Calculations!$C140,19)))</f>
      </c>
      <c r="D140" s="70">
        <f ca="1">IF(Calculations!A140&gt;Calculations!H$2,"",INDIRECT("Calculations!"&amp;ADDRESS(Calculations!$C140,24)))</f>
      </c>
      <c r="E140" s="70">
        <f ca="1">IF(ISERROR(FIND("C",INDIRECT("Calculations!"&amp;ADDRESS(Calculations!$C140,20)))),"","Y")</f>
      </c>
      <c r="F140" s="70">
        <f ca="1">IF(ISERROR(FIND("F",INDIRECT("Calculations!"&amp;ADDRESS(Calculations!$C140,20)))),"","Y")</f>
      </c>
      <c r="G140" s="70">
        <f ca="1">IF(ISERROR(FIND("M",INDIRECT("Calculations!"&amp;ADDRESS(Calculations!$C140,20)))),"","Y")</f>
      </c>
      <c r="H140" s="70">
        <f ca="1">IF(ISERROR(FIND("E",INDIRECT("Calculations!"&amp;ADDRESS(Calculations!$C140,20)))),"","Y")</f>
      </c>
      <c r="I140" s="70">
        <f ca="1">IF(ISERROR(FIND("B",INDIRECT("Calculations!"&amp;ADDRESS(Calculations!$C140,20)))),"","Y")</f>
      </c>
      <c r="J140" s="70">
        <f ca="1">IF(ISERROR(FIND("G",INDIRECT("Calculations!"&amp;ADDRESS(Calculations!$C140,20)))),"","Y")</f>
      </c>
      <c r="K140" s="70">
        <f ca="1">IF(ISERROR(FIND("T",INDIRECT("Calculations!"&amp;ADDRESS(Calculations!$C140,20)))),"","Y")</f>
      </c>
      <c r="L140" s="118">
        <f ca="1">IF(Calculations!A140&gt;Calculations!H$2,"",INDIRECT("Calculations!"&amp;ADDRESS(Calculations!$C140,22)))</f>
      </c>
      <c r="M140" s="118">
        <f>IF(Calculations!A140&gt;Calculations!H$2,"",Calculations!Y$2)</f>
      </c>
      <c r="N140" s="119">
        <f>IF(Calculations!A140&gt;Calculations!H$2,"",IF(Calculations!A140&gt;Calculations!F$2,Calculations!Z$2,Calculations!Z143))</f>
      </c>
      <c r="O140" s="118">
        <f>IF(Calculations!A140&gt;Calculations!H$2,"",IF(Calculations!A140&gt;Calculations!F$2,Calculations!AA$2,Calculations!AA143))</f>
      </c>
      <c r="P140" s="119">
        <f>IF(Calculations!A140&gt;Calculations!H$2,"",IF(Calculations!A140&gt;Calculations!F$2,Calculations!AB$2,Calculations!AB143))</f>
      </c>
      <c r="Q140" s="119">
        <f>IF(Calculations!A140&gt;Calculations!H$2,"",Calculations!AC$2)</f>
      </c>
      <c r="R140" s="119">
        <f>IF(Calculations!A140&gt;Calculations!H$2,"",Calculations!AD$2)</f>
      </c>
      <c r="S140" s="119">
        <f>IF(Calculations!A140&gt;Calculations!H$2,"",Calculations!AE$2)</f>
      </c>
      <c r="T140" s="119">
        <f>IF(Calculations!A140&gt;Calculations!H$2,"",Calculations!AF$2)</f>
      </c>
      <c r="U140" s="119">
        <f>IF(Calculations!A140&gt;Calculations!H$2,"",Calculations!AG$2)</f>
      </c>
      <c r="V140" s="119">
        <f>IF(Calculations!A140&gt;Calculations!H$2,"",Calculations!AH$2)</f>
      </c>
      <c r="W140" s="119">
        <f>IF(Calculations!A140&gt;Calculations!H$2,"",Calculations!AI$2)</f>
      </c>
      <c r="X140" s="120">
        <f>IF(Calculations!A140&gt;Calculations!H$2,"",IF(Calculations!A140&gt;Calculations!F$2,Calculations!AJ$2,Calculations!AJ143))</f>
      </c>
      <c r="Y140" s="119">
        <f>IF(Calculations!A140&gt;Calculations!H$2,"",IF(Calculations!A140&gt;Calculations!F$2,"",Calculations!AK143))</f>
      </c>
      <c r="Z140" s="118">
        <f ca="1">IF(Calculations!A140&gt;Calculations!H$2,"",INDIRECT("Calculations!"&amp;ADDRESS(Calculations!$C140,38)))</f>
      </c>
    </row>
    <row r="141" spans="1:26" ht="12.75">
      <c r="A141" s="117">
        <f>Calculations!B141</f>
      </c>
      <c r="B141" s="70">
        <f ca="1">IF(Calculations!A141&gt;Calculations!H$2,"",IF(Calculations!A141&gt;Calculations!F$2,INDIRECT("Calculations!"&amp;ADDRESS(Calculations!$C141,18)),""))</f>
      </c>
      <c r="C141" s="70">
        <f ca="1">IF(Calculations!A141&gt;Calculations!H$2,"",INDIRECT("Calculations!"&amp;ADDRESS(Calculations!$C141,19)))</f>
      </c>
      <c r="D141" s="70">
        <f ca="1">IF(Calculations!A141&gt;Calculations!H$2,"",INDIRECT("Calculations!"&amp;ADDRESS(Calculations!$C141,24)))</f>
      </c>
      <c r="E141" s="70">
        <f ca="1">IF(ISERROR(FIND("C",INDIRECT("Calculations!"&amp;ADDRESS(Calculations!$C141,20)))),"","Y")</f>
      </c>
      <c r="F141" s="70">
        <f ca="1">IF(ISERROR(FIND("F",INDIRECT("Calculations!"&amp;ADDRESS(Calculations!$C141,20)))),"","Y")</f>
      </c>
      <c r="G141" s="70">
        <f ca="1">IF(ISERROR(FIND("M",INDIRECT("Calculations!"&amp;ADDRESS(Calculations!$C141,20)))),"","Y")</f>
      </c>
      <c r="H141" s="70">
        <f ca="1">IF(ISERROR(FIND("E",INDIRECT("Calculations!"&amp;ADDRESS(Calculations!$C141,20)))),"","Y")</f>
      </c>
      <c r="I141" s="70">
        <f ca="1">IF(ISERROR(FIND("B",INDIRECT("Calculations!"&amp;ADDRESS(Calculations!$C141,20)))),"","Y")</f>
      </c>
      <c r="J141" s="70">
        <f ca="1">IF(ISERROR(FIND("G",INDIRECT("Calculations!"&amp;ADDRESS(Calculations!$C141,20)))),"","Y")</f>
      </c>
      <c r="K141" s="70">
        <f ca="1">IF(ISERROR(FIND("T",INDIRECT("Calculations!"&amp;ADDRESS(Calculations!$C141,20)))),"","Y")</f>
      </c>
      <c r="L141" s="118">
        <f ca="1">IF(Calculations!A141&gt;Calculations!H$2,"",INDIRECT("Calculations!"&amp;ADDRESS(Calculations!$C141,22)))</f>
      </c>
      <c r="M141" s="118">
        <f>IF(Calculations!A141&gt;Calculations!H$2,"",Calculations!Y$2)</f>
      </c>
      <c r="N141" s="119">
        <f>IF(Calculations!A141&gt;Calculations!H$2,"",IF(Calculations!A141&gt;Calculations!F$2,Calculations!Z$2,Calculations!Z144))</f>
      </c>
      <c r="O141" s="118">
        <f>IF(Calculations!A141&gt;Calculations!H$2,"",IF(Calculations!A141&gt;Calculations!F$2,Calculations!AA$2,Calculations!AA144))</f>
      </c>
      <c r="P141" s="119">
        <f>IF(Calculations!A141&gt;Calculations!H$2,"",IF(Calculations!A141&gt;Calculations!F$2,Calculations!AB$2,Calculations!AB144))</f>
      </c>
      <c r="Q141" s="119">
        <f>IF(Calculations!A141&gt;Calculations!H$2,"",Calculations!AC$2)</f>
      </c>
      <c r="R141" s="119">
        <f>IF(Calculations!A141&gt;Calculations!H$2,"",Calculations!AD$2)</f>
      </c>
      <c r="S141" s="119">
        <f>IF(Calculations!A141&gt;Calculations!H$2,"",Calculations!AE$2)</f>
      </c>
      <c r="T141" s="119">
        <f>IF(Calculations!A141&gt;Calculations!H$2,"",Calculations!AF$2)</f>
      </c>
      <c r="U141" s="119">
        <f>IF(Calculations!A141&gt;Calculations!H$2,"",Calculations!AG$2)</f>
      </c>
      <c r="V141" s="119">
        <f>IF(Calculations!A141&gt;Calculations!H$2,"",Calculations!AH$2)</f>
      </c>
      <c r="W141" s="119">
        <f>IF(Calculations!A141&gt;Calculations!H$2,"",Calculations!AI$2)</f>
      </c>
      <c r="X141" s="120">
        <f>IF(Calculations!A141&gt;Calculations!H$2,"",IF(Calculations!A141&gt;Calculations!F$2,Calculations!AJ$2,Calculations!AJ144))</f>
      </c>
      <c r="Y141" s="119">
        <f>IF(Calculations!A141&gt;Calculations!H$2,"",IF(Calculations!A141&gt;Calculations!F$2,"",Calculations!AK144))</f>
      </c>
      <c r="Z141" s="118">
        <f ca="1">IF(Calculations!A141&gt;Calculations!H$2,"",INDIRECT("Calculations!"&amp;ADDRESS(Calculations!$C141,38)))</f>
      </c>
    </row>
    <row r="142" spans="1:26" ht="12.75">
      <c r="A142" s="117">
        <f>Calculations!B142</f>
      </c>
      <c r="B142" s="70">
        <f ca="1">IF(Calculations!A142&gt;Calculations!H$2,"",IF(Calculations!A142&gt;Calculations!F$2,INDIRECT("Calculations!"&amp;ADDRESS(Calculations!$C142,18)),""))</f>
      </c>
      <c r="C142" s="70">
        <f ca="1">IF(Calculations!A142&gt;Calculations!H$2,"",INDIRECT("Calculations!"&amp;ADDRESS(Calculations!$C142,19)))</f>
      </c>
      <c r="D142" s="70">
        <f ca="1">IF(Calculations!A142&gt;Calculations!H$2,"",INDIRECT("Calculations!"&amp;ADDRESS(Calculations!$C142,24)))</f>
      </c>
      <c r="E142" s="70">
        <f ca="1">IF(ISERROR(FIND("C",INDIRECT("Calculations!"&amp;ADDRESS(Calculations!$C142,20)))),"","Y")</f>
      </c>
      <c r="F142" s="70">
        <f ca="1">IF(ISERROR(FIND("F",INDIRECT("Calculations!"&amp;ADDRESS(Calculations!$C142,20)))),"","Y")</f>
      </c>
      <c r="G142" s="70">
        <f ca="1">IF(ISERROR(FIND("M",INDIRECT("Calculations!"&amp;ADDRESS(Calculations!$C142,20)))),"","Y")</f>
      </c>
      <c r="H142" s="70">
        <f ca="1">IF(ISERROR(FIND("E",INDIRECT("Calculations!"&amp;ADDRESS(Calculations!$C142,20)))),"","Y")</f>
      </c>
      <c r="I142" s="70">
        <f ca="1">IF(ISERROR(FIND("B",INDIRECT("Calculations!"&amp;ADDRESS(Calculations!$C142,20)))),"","Y")</f>
      </c>
      <c r="J142" s="70">
        <f ca="1">IF(ISERROR(FIND("G",INDIRECT("Calculations!"&amp;ADDRESS(Calculations!$C142,20)))),"","Y")</f>
      </c>
      <c r="K142" s="70">
        <f ca="1">IF(ISERROR(FIND("T",INDIRECT("Calculations!"&amp;ADDRESS(Calculations!$C142,20)))),"","Y")</f>
      </c>
      <c r="L142" s="118">
        <f ca="1">IF(Calculations!A142&gt;Calculations!H$2,"",INDIRECT("Calculations!"&amp;ADDRESS(Calculations!$C142,22)))</f>
      </c>
      <c r="M142" s="118">
        <f>IF(Calculations!A142&gt;Calculations!H$2,"",Calculations!Y$2)</f>
      </c>
      <c r="N142" s="119">
        <f>IF(Calculations!A142&gt;Calculations!H$2,"",IF(Calculations!A142&gt;Calculations!F$2,Calculations!Z$2,Calculations!Z145))</f>
      </c>
      <c r="O142" s="118">
        <f>IF(Calculations!A142&gt;Calculations!H$2,"",IF(Calculations!A142&gt;Calculations!F$2,Calculations!AA$2,Calculations!AA145))</f>
      </c>
      <c r="P142" s="119">
        <f>IF(Calculations!A142&gt;Calculations!H$2,"",IF(Calculations!A142&gt;Calculations!F$2,Calculations!AB$2,Calculations!AB145))</f>
      </c>
      <c r="Q142" s="119">
        <f>IF(Calculations!A142&gt;Calculations!H$2,"",Calculations!AC$2)</f>
      </c>
      <c r="R142" s="119">
        <f>IF(Calculations!A142&gt;Calculations!H$2,"",Calculations!AD$2)</f>
      </c>
      <c r="S142" s="119">
        <f>IF(Calculations!A142&gt;Calculations!H$2,"",Calculations!AE$2)</f>
      </c>
      <c r="T142" s="119">
        <f>IF(Calculations!A142&gt;Calculations!H$2,"",Calculations!AF$2)</f>
      </c>
      <c r="U142" s="119">
        <f>IF(Calculations!A142&gt;Calculations!H$2,"",Calculations!AG$2)</f>
      </c>
      <c r="V142" s="119">
        <f>IF(Calculations!A142&gt;Calculations!H$2,"",Calculations!AH$2)</f>
      </c>
      <c r="W142" s="119">
        <f>IF(Calculations!A142&gt;Calculations!H$2,"",Calculations!AI$2)</f>
      </c>
      <c r="X142" s="120">
        <f>IF(Calculations!A142&gt;Calculations!H$2,"",IF(Calculations!A142&gt;Calculations!F$2,Calculations!AJ$2,Calculations!AJ145))</f>
      </c>
      <c r="Y142" s="119">
        <f>IF(Calculations!A142&gt;Calculations!H$2,"",IF(Calculations!A142&gt;Calculations!F$2,"",Calculations!AK145))</f>
      </c>
      <c r="Z142" s="118">
        <f ca="1">IF(Calculations!A142&gt;Calculations!H$2,"",INDIRECT("Calculations!"&amp;ADDRESS(Calculations!$C142,38)))</f>
      </c>
    </row>
    <row r="143" spans="1:26" ht="12.75">
      <c r="A143" s="117">
        <f>Calculations!B143</f>
      </c>
      <c r="B143" s="70">
        <f ca="1">IF(Calculations!A143&gt;Calculations!H$2,"",IF(Calculations!A143&gt;Calculations!F$2,INDIRECT("Calculations!"&amp;ADDRESS(Calculations!$C143,18)),""))</f>
      </c>
      <c r="C143" s="70">
        <f ca="1">IF(Calculations!A143&gt;Calculations!H$2,"",INDIRECT("Calculations!"&amp;ADDRESS(Calculations!$C143,19)))</f>
      </c>
      <c r="D143" s="70">
        <f ca="1">IF(Calculations!A143&gt;Calculations!H$2,"",INDIRECT("Calculations!"&amp;ADDRESS(Calculations!$C143,24)))</f>
      </c>
      <c r="E143" s="70">
        <f ca="1">IF(ISERROR(FIND("C",INDIRECT("Calculations!"&amp;ADDRESS(Calculations!$C143,20)))),"","Y")</f>
      </c>
      <c r="F143" s="70">
        <f ca="1">IF(ISERROR(FIND("F",INDIRECT("Calculations!"&amp;ADDRESS(Calculations!$C143,20)))),"","Y")</f>
      </c>
      <c r="G143" s="70">
        <f ca="1">IF(ISERROR(FIND("M",INDIRECT("Calculations!"&amp;ADDRESS(Calculations!$C143,20)))),"","Y")</f>
      </c>
      <c r="H143" s="70">
        <f ca="1">IF(ISERROR(FIND("E",INDIRECT("Calculations!"&amp;ADDRESS(Calculations!$C143,20)))),"","Y")</f>
      </c>
      <c r="I143" s="70">
        <f ca="1">IF(ISERROR(FIND("B",INDIRECT("Calculations!"&amp;ADDRESS(Calculations!$C143,20)))),"","Y")</f>
      </c>
      <c r="J143" s="70">
        <f ca="1">IF(ISERROR(FIND("G",INDIRECT("Calculations!"&amp;ADDRESS(Calculations!$C143,20)))),"","Y")</f>
      </c>
      <c r="K143" s="70">
        <f ca="1">IF(ISERROR(FIND("T",INDIRECT("Calculations!"&amp;ADDRESS(Calculations!$C143,20)))),"","Y")</f>
      </c>
      <c r="L143" s="118">
        <f ca="1">IF(Calculations!A143&gt;Calculations!H$2,"",INDIRECT("Calculations!"&amp;ADDRESS(Calculations!$C143,22)))</f>
      </c>
      <c r="M143" s="118">
        <f>IF(Calculations!A143&gt;Calculations!H$2,"",Calculations!Y$2)</f>
      </c>
      <c r="N143" s="119">
        <f>IF(Calculations!A143&gt;Calculations!H$2,"",IF(Calculations!A143&gt;Calculations!F$2,Calculations!Z$2,Calculations!Z146))</f>
      </c>
      <c r="O143" s="118">
        <f>IF(Calculations!A143&gt;Calculations!H$2,"",IF(Calculations!A143&gt;Calculations!F$2,Calculations!AA$2,Calculations!AA146))</f>
      </c>
      <c r="P143" s="119">
        <f>IF(Calculations!A143&gt;Calculations!H$2,"",IF(Calculations!A143&gt;Calculations!F$2,Calculations!AB$2,Calculations!AB146))</f>
      </c>
      <c r="Q143" s="119">
        <f>IF(Calculations!A143&gt;Calculations!H$2,"",Calculations!AC$2)</f>
      </c>
      <c r="R143" s="119">
        <f>IF(Calculations!A143&gt;Calculations!H$2,"",Calculations!AD$2)</f>
      </c>
      <c r="S143" s="119">
        <f>IF(Calculations!A143&gt;Calculations!H$2,"",Calculations!AE$2)</f>
      </c>
      <c r="T143" s="119">
        <f>IF(Calculations!A143&gt;Calculations!H$2,"",Calculations!AF$2)</f>
      </c>
      <c r="U143" s="119">
        <f>IF(Calculations!A143&gt;Calculations!H$2,"",Calculations!AG$2)</f>
      </c>
      <c r="V143" s="119">
        <f>IF(Calculations!A143&gt;Calculations!H$2,"",Calculations!AH$2)</f>
      </c>
      <c r="W143" s="119">
        <f>IF(Calculations!A143&gt;Calculations!H$2,"",Calculations!AI$2)</f>
      </c>
      <c r="X143" s="120">
        <f>IF(Calculations!A143&gt;Calculations!H$2,"",IF(Calculations!A143&gt;Calculations!F$2,Calculations!AJ$2,Calculations!AJ146))</f>
      </c>
      <c r="Y143" s="119">
        <f>IF(Calculations!A143&gt;Calculations!H$2,"",IF(Calculations!A143&gt;Calculations!F$2,"",Calculations!AK146))</f>
      </c>
      <c r="Z143" s="118">
        <f ca="1">IF(Calculations!A143&gt;Calculations!H$2,"",INDIRECT("Calculations!"&amp;ADDRESS(Calculations!$C143,38)))</f>
      </c>
    </row>
    <row r="144" spans="1:26" ht="12.75">
      <c r="A144" s="117">
        <f>Calculations!B144</f>
      </c>
      <c r="B144" s="70">
        <f ca="1">IF(Calculations!A144&gt;Calculations!H$2,"",IF(Calculations!A144&gt;Calculations!F$2,INDIRECT("Calculations!"&amp;ADDRESS(Calculations!$C144,18)),""))</f>
      </c>
      <c r="C144" s="70">
        <f ca="1">IF(Calculations!A144&gt;Calculations!H$2,"",INDIRECT("Calculations!"&amp;ADDRESS(Calculations!$C144,19)))</f>
      </c>
      <c r="D144" s="70">
        <f ca="1">IF(Calculations!A144&gt;Calculations!H$2,"",INDIRECT("Calculations!"&amp;ADDRESS(Calculations!$C144,24)))</f>
      </c>
      <c r="E144" s="70">
        <f ca="1">IF(ISERROR(FIND("C",INDIRECT("Calculations!"&amp;ADDRESS(Calculations!$C144,20)))),"","Y")</f>
      </c>
      <c r="F144" s="70">
        <f ca="1">IF(ISERROR(FIND("F",INDIRECT("Calculations!"&amp;ADDRESS(Calculations!$C144,20)))),"","Y")</f>
      </c>
      <c r="G144" s="70">
        <f ca="1">IF(ISERROR(FIND("M",INDIRECT("Calculations!"&amp;ADDRESS(Calculations!$C144,20)))),"","Y")</f>
      </c>
      <c r="H144" s="70">
        <f ca="1">IF(ISERROR(FIND("E",INDIRECT("Calculations!"&amp;ADDRESS(Calculations!$C144,20)))),"","Y")</f>
      </c>
      <c r="I144" s="70">
        <f ca="1">IF(ISERROR(FIND("B",INDIRECT("Calculations!"&amp;ADDRESS(Calculations!$C144,20)))),"","Y")</f>
      </c>
      <c r="J144" s="70">
        <f ca="1">IF(ISERROR(FIND("G",INDIRECT("Calculations!"&amp;ADDRESS(Calculations!$C144,20)))),"","Y")</f>
      </c>
      <c r="K144" s="70">
        <f ca="1">IF(ISERROR(FIND("T",INDIRECT("Calculations!"&amp;ADDRESS(Calculations!$C144,20)))),"","Y")</f>
      </c>
      <c r="L144" s="118">
        <f ca="1">IF(Calculations!A144&gt;Calculations!H$2,"",INDIRECT("Calculations!"&amp;ADDRESS(Calculations!$C144,22)))</f>
      </c>
      <c r="M144" s="118">
        <f>IF(Calculations!A144&gt;Calculations!H$2,"",Calculations!Y$2)</f>
      </c>
      <c r="N144" s="119">
        <f>IF(Calculations!A144&gt;Calculations!H$2,"",IF(Calculations!A144&gt;Calculations!F$2,Calculations!Z$2,Calculations!Z147))</f>
      </c>
      <c r="O144" s="118">
        <f>IF(Calculations!A144&gt;Calculations!H$2,"",IF(Calculations!A144&gt;Calculations!F$2,Calculations!AA$2,Calculations!AA147))</f>
      </c>
      <c r="P144" s="119">
        <f>IF(Calculations!A144&gt;Calculations!H$2,"",IF(Calculations!A144&gt;Calculations!F$2,Calculations!AB$2,Calculations!AB147))</f>
      </c>
      <c r="Q144" s="119">
        <f>IF(Calculations!A144&gt;Calculations!H$2,"",Calculations!AC$2)</f>
      </c>
      <c r="R144" s="119">
        <f>IF(Calculations!A144&gt;Calculations!H$2,"",Calculations!AD$2)</f>
      </c>
      <c r="S144" s="119">
        <f>IF(Calculations!A144&gt;Calculations!H$2,"",Calculations!AE$2)</f>
      </c>
      <c r="T144" s="119">
        <f>IF(Calculations!A144&gt;Calculations!H$2,"",Calculations!AF$2)</f>
      </c>
      <c r="U144" s="119">
        <f>IF(Calculations!A144&gt;Calculations!H$2,"",Calculations!AG$2)</f>
      </c>
      <c r="V144" s="119">
        <f>IF(Calculations!A144&gt;Calculations!H$2,"",Calculations!AH$2)</f>
      </c>
      <c r="W144" s="119">
        <f>IF(Calculations!A144&gt;Calculations!H$2,"",Calculations!AI$2)</f>
      </c>
      <c r="X144" s="120">
        <f>IF(Calculations!A144&gt;Calculations!H$2,"",IF(Calculations!A144&gt;Calculations!F$2,Calculations!AJ$2,Calculations!AJ147))</f>
      </c>
      <c r="Y144" s="119">
        <f>IF(Calculations!A144&gt;Calculations!H$2,"",IF(Calculations!A144&gt;Calculations!F$2,"",Calculations!AK147))</f>
      </c>
      <c r="Z144" s="118">
        <f ca="1">IF(Calculations!A144&gt;Calculations!H$2,"",INDIRECT("Calculations!"&amp;ADDRESS(Calculations!$C144,38)))</f>
      </c>
    </row>
    <row r="145" spans="1:26" ht="12.75">
      <c r="A145" s="117">
        <f>Calculations!B145</f>
      </c>
      <c r="B145" s="70">
        <f ca="1">IF(Calculations!A145&gt;Calculations!H$2,"",IF(Calculations!A145&gt;Calculations!F$2,INDIRECT("Calculations!"&amp;ADDRESS(Calculations!$C145,18)),""))</f>
      </c>
      <c r="C145" s="70">
        <f ca="1">IF(Calculations!A145&gt;Calculations!H$2,"",INDIRECT("Calculations!"&amp;ADDRESS(Calculations!$C145,19)))</f>
      </c>
      <c r="D145" s="70">
        <f ca="1">IF(Calculations!A145&gt;Calculations!H$2,"",INDIRECT("Calculations!"&amp;ADDRESS(Calculations!$C145,24)))</f>
      </c>
      <c r="E145" s="70">
        <f ca="1">IF(ISERROR(FIND("C",INDIRECT("Calculations!"&amp;ADDRESS(Calculations!$C145,20)))),"","Y")</f>
      </c>
      <c r="F145" s="70">
        <f ca="1">IF(ISERROR(FIND("F",INDIRECT("Calculations!"&amp;ADDRESS(Calculations!$C145,20)))),"","Y")</f>
      </c>
      <c r="G145" s="70">
        <f ca="1">IF(ISERROR(FIND("M",INDIRECT("Calculations!"&amp;ADDRESS(Calculations!$C145,20)))),"","Y")</f>
      </c>
      <c r="H145" s="70">
        <f ca="1">IF(ISERROR(FIND("E",INDIRECT("Calculations!"&amp;ADDRESS(Calculations!$C145,20)))),"","Y")</f>
      </c>
      <c r="I145" s="70">
        <f ca="1">IF(ISERROR(FIND("B",INDIRECT("Calculations!"&amp;ADDRESS(Calculations!$C145,20)))),"","Y")</f>
      </c>
      <c r="J145" s="70">
        <f ca="1">IF(ISERROR(FIND("G",INDIRECT("Calculations!"&amp;ADDRESS(Calculations!$C145,20)))),"","Y")</f>
      </c>
      <c r="K145" s="70">
        <f ca="1">IF(ISERROR(FIND("T",INDIRECT("Calculations!"&amp;ADDRESS(Calculations!$C145,20)))),"","Y")</f>
      </c>
      <c r="L145" s="118">
        <f ca="1">IF(Calculations!A145&gt;Calculations!H$2,"",INDIRECT("Calculations!"&amp;ADDRESS(Calculations!$C145,22)))</f>
      </c>
      <c r="M145" s="118">
        <f>IF(Calculations!A145&gt;Calculations!H$2,"",Calculations!Y$2)</f>
      </c>
      <c r="N145" s="119">
        <f>IF(Calculations!A145&gt;Calculations!H$2,"",IF(Calculations!A145&gt;Calculations!F$2,Calculations!Z$2,Calculations!Z148))</f>
      </c>
      <c r="O145" s="118">
        <f>IF(Calculations!A145&gt;Calculations!H$2,"",IF(Calculations!A145&gt;Calculations!F$2,Calculations!AA$2,Calculations!AA148))</f>
      </c>
      <c r="P145" s="119">
        <f>IF(Calculations!A145&gt;Calculations!H$2,"",IF(Calculations!A145&gt;Calculations!F$2,Calculations!AB$2,Calculations!AB148))</f>
      </c>
      <c r="Q145" s="119">
        <f>IF(Calculations!A145&gt;Calculations!H$2,"",Calculations!AC$2)</f>
      </c>
      <c r="R145" s="119">
        <f>IF(Calculations!A145&gt;Calculations!H$2,"",Calculations!AD$2)</f>
      </c>
      <c r="S145" s="119">
        <f>IF(Calculations!A145&gt;Calculations!H$2,"",Calculations!AE$2)</f>
      </c>
      <c r="T145" s="119">
        <f>IF(Calculations!A145&gt;Calculations!H$2,"",Calculations!AF$2)</f>
      </c>
      <c r="U145" s="119">
        <f>IF(Calculations!A145&gt;Calculations!H$2,"",Calculations!AG$2)</f>
      </c>
      <c r="V145" s="119">
        <f>IF(Calculations!A145&gt;Calculations!H$2,"",Calculations!AH$2)</f>
      </c>
      <c r="W145" s="119">
        <f>IF(Calculations!A145&gt;Calculations!H$2,"",Calculations!AI$2)</f>
      </c>
      <c r="X145" s="120">
        <f>IF(Calculations!A145&gt;Calculations!H$2,"",IF(Calculations!A145&gt;Calculations!F$2,Calculations!AJ$2,Calculations!AJ148))</f>
      </c>
      <c r="Y145" s="119">
        <f>IF(Calculations!A145&gt;Calculations!H$2,"",IF(Calculations!A145&gt;Calculations!F$2,"",Calculations!AK148))</f>
      </c>
      <c r="Z145" s="118">
        <f ca="1">IF(Calculations!A145&gt;Calculations!H$2,"",INDIRECT("Calculations!"&amp;ADDRESS(Calculations!$C145,38)))</f>
      </c>
    </row>
    <row r="146" spans="1:26" ht="12.75">
      <c r="A146" s="117">
        <f>Calculations!B146</f>
      </c>
      <c r="B146" s="70">
        <f ca="1">IF(Calculations!A146&gt;Calculations!H$2,"",IF(Calculations!A146&gt;Calculations!F$2,INDIRECT("Calculations!"&amp;ADDRESS(Calculations!$C146,18)),""))</f>
      </c>
      <c r="C146" s="70">
        <f ca="1">IF(Calculations!A146&gt;Calculations!H$2,"",INDIRECT("Calculations!"&amp;ADDRESS(Calculations!$C146,19)))</f>
      </c>
      <c r="D146" s="70">
        <f ca="1">IF(Calculations!A146&gt;Calculations!H$2,"",INDIRECT("Calculations!"&amp;ADDRESS(Calculations!$C146,24)))</f>
      </c>
      <c r="E146" s="70">
        <f ca="1">IF(ISERROR(FIND("C",INDIRECT("Calculations!"&amp;ADDRESS(Calculations!$C146,20)))),"","Y")</f>
      </c>
      <c r="F146" s="70">
        <f ca="1">IF(ISERROR(FIND("F",INDIRECT("Calculations!"&amp;ADDRESS(Calculations!$C146,20)))),"","Y")</f>
      </c>
      <c r="G146" s="70">
        <f ca="1">IF(ISERROR(FIND("M",INDIRECT("Calculations!"&amp;ADDRESS(Calculations!$C146,20)))),"","Y")</f>
      </c>
      <c r="H146" s="70">
        <f ca="1">IF(ISERROR(FIND("E",INDIRECT("Calculations!"&amp;ADDRESS(Calculations!$C146,20)))),"","Y")</f>
      </c>
      <c r="I146" s="70">
        <f ca="1">IF(ISERROR(FIND("B",INDIRECT("Calculations!"&amp;ADDRESS(Calculations!$C146,20)))),"","Y")</f>
      </c>
      <c r="J146" s="70">
        <f ca="1">IF(ISERROR(FIND("G",INDIRECT("Calculations!"&amp;ADDRESS(Calculations!$C146,20)))),"","Y")</f>
      </c>
      <c r="K146" s="70">
        <f ca="1">IF(ISERROR(FIND("T",INDIRECT("Calculations!"&amp;ADDRESS(Calculations!$C146,20)))),"","Y")</f>
      </c>
      <c r="L146" s="118">
        <f ca="1">IF(Calculations!A146&gt;Calculations!H$2,"",INDIRECT("Calculations!"&amp;ADDRESS(Calculations!$C146,22)))</f>
      </c>
      <c r="M146" s="118">
        <f>IF(Calculations!A146&gt;Calculations!H$2,"",Calculations!Y$2)</f>
      </c>
      <c r="N146" s="119">
        <f>IF(Calculations!A146&gt;Calculations!H$2,"",IF(Calculations!A146&gt;Calculations!F$2,Calculations!Z$2,Calculations!Z149))</f>
      </c>
      <c r="O146" s="118">
        <f>IF(Calculations!A146&gt;Calculations!H$2,"",IF(Calculations!A146&gt;Calculations!F$2,Calculations!AA$2,Calculations!AA149))</f>
      </c>
      <c r="P146" s="119">
        <f>IF(Calculations!A146&gt;Calculations!H$2,"",IF(Calculations!A146&gt;Calculations!F$2,Calculations!AB$2,Calculations!AB149))</f>
      </c>
      <c r="Q146" s="119">
        <f>IF(Calculations!A146&gt;Calculations!H$2,"",Calculations!AC$2)</f>
      </c>
      <c r="R146" s="119">
        <f>IF(Calculations!A146&gt;Calculations!H$2,"",Calculations!AD$2)</f>
      </c>
      <c r="S146" s="119">
        <f>IF(Calculations!A146&gt;Calculations!H$2,"",Calculations!AE$2)</f>
      </c>
      <c r="T146" s="119">
        <f>IF(Calculations!A146&gt;Calculations!H$2,"",Calculations!AF$2)</f>
      </c>
      <c r="U146" s="119">
        <f>IF(Calculations!A146&gt;Calculations!H$2,"",Calculations!AG$2)</f>
      </c>
      <c r="V146" s="119">
        <f>IF(Calculations!A146&gt;Calculations!H$2,"",Calculations!AH$2)</f>
      </c>
      <c r="W146" s="119">
        <f>IF(Calculations!A146&gt;Calculations!H$2,"",Calculations!AI$2)</f>
      </c>
      <c r="X146" s="120">
        <f>IF(Calculations!A146&gt;Calculations!H$2,"",IF(Calculations!A146&gt;Calculations!F$2,Calculations!AJ$2,Calculations!AJ149))</f>
      </c>
      <c r="Y146" s="119">
        <f>IF(Calculations!A146&gt;Calculations!H$2,"",IF(Calculations!A146&gt;Calculations!F$2,"",Calculations!AK149))</f>
      </c>
      <c r="Z146" s="118">
        <f ca="1">IF(Calculations!A146&gt;Calculations!H$2,"",INDIRECT("Calculations!"&amp;ADDRESS(Calculations!$C146,38)))</f>
      </c>
    </row>
    <row r="147" spans="1:26" ht="12.75">
      <c r="A147" s="117">
        <f>Calculations!B147</f>
      </c>
      <c r="B147" s="70">
        <f ca="1">IF(Calculations!A147&gt;Calculations!H$2,"",IF(Calculations!A147&gt;Calculations!F$2,INDIRECT("Calculations!"&amp;ADDRESS(Calculations!$C147,18)),""))</f>
      </c>
      <c r="C147" s="70">
        <f ca="1">IF(Calculations!A147&gt;Calculations!H$2,"",INDIRECT("Calculations!"&amp;ADDRESS(Calculations!$C147,19)))</f>
      </c>
      <c r="D147" s="70">
        <f ca="1">IF(Calculations!A147&gt;Calculations!H$2,"",INDIRECT("Calculations!"&amp;ADDRESS(Calculations!$C147,24)))</f>
      </c>
      <c r="E147" s="70">
        <f ca="1">IF(ISERROR(FIND("C",INDIRECT("Calculations!"&amp;ADDRESS(Calculations!$C147,20)))),"","Y")</f>
      </c>
      <c r="F147" s="70">
        <f ca="1">IF(ISERROR(FIND("F",INDIRECT("Calculations!"&amp;ADDRESS(Calculations!$C147,20)))),"","Y")</f>
      </c>
      <c r="G147" s="70">
        <f ca="1">IF(ISERROR(FIND("M",INDIRECT("Calculations!"&amp;ADDRESS(Calculations!$C147,20)))),"","Y")</f>
      </c>
      <c r="H147" s="70">
        <f ca="1">IF(ISERROR(FIND("E",INDIRECT("Calculations!"&amp;ADDRESS(Calculations!$C147,20)))),"","Y")</f>
      </c>
      <c r="I147" s="70">
        <f ca="1">IF(ISERROR(FIND("B",INDIRECT("Calculations!"&amp;ADDRESS(Calculations!$C147,20)))),"","Y")</f>
      </c>
      <c r="J147" s="70">
        <f ca="1">IF(ISERROR(FIND("G",INDIRECT("Calculations!"&amp;ADDRESS(Calculations!$C147,20)))),"","Y")</f>
      </c>
      <c r="K147" s="70">
        <f ca="1">IF(ISERROR(FIND("T",INDIRECT("Calculations!"&amp;ADDRESS(Calculations!$C147,20)))),"","Y")</f>
      </c>
      <c r="L147" s="118">
        <f ca="1">IF(Calculations!A147&gt;Calculations!H$2,"",INDIRECT("Calculations!"&amp;ADDRESS(Calculations!$C147,22)))</f>
      </c>
      <c r="M147" s="118">
        <f>IF(Calculations!A147&gt;Calculations!H$2,"",Calculations!Y$2)</f>
      </c>
      <c r="N147" s="119">
        <f>IF(Calculations!A147&gt;Calculations!H$2,"",IF(Calculations!A147&gt;Calculations!F$2,Calculations!Z$2,Calculations!Z150))</f>
      </c>
      <c r="O147" s="118">
        <f>IF(Calculations!A147&gt;Calculations!H$2,"",IF(Calculations!A147&gt;Calculations!F$2,Calculations!AA$2,Calculations!AA150))</f>
      </c>
      <c r="P147" s="119">
        <f>IF(Calculations!A147&gt;Calculations!H$2,"",IF(Calculations!A147&gt;Calculations!F$2,Calculations!AB$2,Calculations!AB150))</f>
      </c>
      <c r="Q147" s="119">
        <f>IF(Calculations!A147&gt;Calculations!H$2,"",Calculations!AC$2)</f>
      </c>
      <c r="R147" s="119">
        <f>IF(Calculations!A147&gt;Calculations!H$2,"",Calculations!AD$2)</f>
      </c>
      <c r="S147" s="119">
        <f>IF(Calculations!A147&gt;Calculations!H$2,"",Calculations!AE$2)</f>
      </c>
      <c r="T147" s="119">
        <f>IF(Calculations!A147&gt;Calculations!H$2,"",Calculations!AF$2)</f>
      </c>
      <c r="U147" s="119">
        <f>IF(Calculations!A147&gt;Calculations!H$2,"",Calculations!AG$2)</f>
      </c>
      <c r="V147" s="119">
        <f>IF(Calculations!A147&gt;Calculations!H$2,"",Calculations!AH$2)</f>
      </c>
      <c r="W147" s="119">
        <f>IF(Calculations!A147&gt;Calculations!H$2,"",Calculations!AI$2)</f>
      </c>
      <c r="X147" s="120">
        <f>IF(Calculations!A147&gt;Calculations!H$2,"",IF(Calculations!A147&gt;Calculations!F$2,Calculations!AJ$2,Calculations!AJ150))</f>
      </c>
      <c r="Y147" s="119">
        <f>IF(Calculations!A147&gt;Calculations!H$2,"",IF(Calculations!A147&gt;Calculations!F$2,"",Calculations!AK150))</f>
      </c>
      <c r="Z147" s="118">
        <f ca="1">IF(Calculations!A147&gt;Calculations!H$2,"",INDIRECT("Calculations!"&amp;ADDRESS(Calculations!$C147,38)))</f>
      </c>
    </row>
    <row r="148" spans="1:26" ht="12.75">
      <c r="A148" s="117">
        <f>Calculations!B148</f>
      </c>
      <c r="B148" s="70">
        <f ca="1">IF(Calculations!A148&gt;Calculations!H$2,"",IF(Calculations!A148&gt;Calculations!F$2,INDIRECT("Calculations!"&amp;ADDRESS(Calculations!$C148,18)),""))</f>
      </c>
      <c r="C148" s="70">
        <f ca="1">IF(Calculations!A148&gt;Calculations!H$2,"",INDIRECT("Calculations!"&amp;ADDRESS(Calculations!$C148,19)))</f>
      </c>
      <c r="D148" s="70">
        <f ca="1">IF(Calculations!A148&gt;Calculations!H$2,"",INDIRECT("Calculations!"&amp;ADDRESS(Calculations!$C148,24)))</f>
      </c>
      <c r="E148" s="70">
        <f ca="1">IF(ISERROR(FIND("C",INDIRECT("Calculations!"&amp;ADDRESS(Calculations!$C148,20)))),"","Y")</f>
      </c>
      <c r="F148" s="70">
        <f ca="1">IF(ISERROR(FIND("F",INDIRECT("Calculations!"&amp;ADDRESS(Calculations!$C148,20)))),"","Y")</f>
      </c>
      <c r="G148" s="70">
        <f ca="1">IF(ISERROR(FIND("M",INDIRECT("Calculations!"&amp;ADDRESS(Calculations!$C148,20)))),"","Y")</f>
      </c>
      <c r="H148" s="70">
        <f ca="1">IF(ISERROR(FIND("E",INDIRECT("Calculations!"&amp;ADDRESS(Calculations!$C148,20)))),"","Y")</f>
      </c>
      <c r="I148" s="70">
        <f ca="1">IF(ISERROR(FIND("B",INDIRECT("Calculations!"&amp;ADDRESS(Calculations!$C148,20)))),"","Y")</f>
      </c>
      <c r="J148" s="70">
        <f ca="1">IF(ISERROR(FIND("G",INDIRECT("Calculations!"&amp;ADDRESS(Calculations!$C148,20)))),"","Y")</f>
      </c>
      <c r="K148" s="70">
        <f ca="1">IF(ISERROR(FIND("T",INDIRECT("Calculations!"&amp;ADDRESS(Calculations!$C148,20)))),"","Y")</f>
      </c>
      <c r="L148" s="118">
        <f ca="1">IF(Calculations!A148&gt;Calculations!H$2,"",INDIRECT("Calculations!"&amp;ADDRESS(Calculations!$C148,22)))</f>
      </c>
      <c r="M148" s="118">
        <f>IF(Calculations!A148&gt;Calculations!H$2,"",Calculations!Y$2)</f>
      </c>
      <c r="N148" s="119">
        <f>IF(Calculations!A148&gt;Calculations!H$2,"",IF(Calculations!A148&gt;Calculations!F$2,Calculations!Z$2,Calculations!Z151))</f>
      </c>
      <c r="O148" s="118">
        <f>IF(Calculations!A148&gt;Calculations!H$2,"",IF(Calculations!A148&gt;Calculations!F$2,Calculations!AA$2,Calculations!AA151))</f>
      </c>
      <c r="P148" s="119">
        <f>IF(Calculations!A148&gt;Calculations!H$2,"",IF(Calculations!A148&gt;Calculations!F$2,Calculations!AB$2,Calculations!AB151))</f>
      </c>
      <c r="Q148" s="119">
        <f>IF(Calculations!A148&gt;Calculations!H$2,"",Calculations!AC$2)</f>
      </c>
      <c r="R148" s="119">
        <f>IF(Calculations!A148&gt;Calculations!H$2,"",Calculations!AD$2)</f>
      </c>
      <c r="S148" s="119">
        <f>IF(Calculations!A148&gt;Calculations!H$2,"",Calculations!AE$2)</f>
      </c>
      <c r="T148" s="119">
        <f>IF(Calculations!A148&gt;Calculations!H$2,"",Calculations!AF$2)</f>
      </c>
      <c r="U148" s="119">
        <f>IF(Calculations!A148&gt;Calculations!H$2,"",Calculations!AG$2)</f>
      </c>
      <c r="V148" s="119">
        <f>IF(Calculations!A148&gt;Calculations!H$2,"",Calculations!AH$2)</f>
      </c>
      <c r="W148" s="119">
        <f>IF(Calculations!A148&gt;Calculations!H$2,"",Calculations!AI$2)</f>
      </c>
      <c r="X148" s="120">
        <f>IF(Calculations!A148&gt;Calculations!H$2,"",IF(Calculations!A148&gt;Calculations!F$2,Calculations!AJ$2,Calculations!AJ151))</f>
      </c>
      <c r="Y148" s="119">
        <f>IF(Calculations!A148&gt;Calculations!H$2,"",IF(Calculations!A148&gt;Calculations!F$2,"",Calculations!AK151))</f>
      </c>
      <c r="Z148" s="118">
        <f ca="1">IF(Calculations!A148&gt;Calculations!H$2,"",INDIRECT("Calculations!"&amp;ADDRESS(Calculations!$C148,38)))</f>
      </c>
    </row>
    <row r="149" spans="1:26" ht="12.75">
      <c r="A149" s="117">
        <f>Calculations!B149</f>
      </c>
      <c r="B149" s="70">
        <f ca="1">IF(Calculations!A149&gt;Calculations!H$2,"",IF(Calculations!A149&gt;Calculations!F$2,INDIRECT("Calculations!"&amp;ADDRESS(Calculations!$C149,18)),""))</f>
      </c>
      <c r="C149" s="70">
        <f ca="1">IF(Calculations!A149&gt;Calculations!H$2,"",INDIRECT("Calculations!"&amp;ADDRESS(Calculations!$C149,19)))</f>
      </c>
      <c r="D149" s="70">
        <f ca="1">IF(Calculations!A149&gt;Calculations!H$2,"",INDIRECT("Calculations!"&amp;ADDRESS(Calculations!$C149,24)))</f>
      </c>
      <c r="E149" s="70">
        <f ca="1">IF(ISERROR(FIND("C",INDIRECT("Calculations!"&amp;ADDRESS(Calculations!$C149,20)))),"","Y")</f>
      </c>
      <c r="F149" s="70">
        <f ca="1">IF(ISERROR(FIND("F",INDIRECT("Calculations!"&amp;ADDRESS(Calculations!$C149,20)))),"","Y")</f>
      </c>
      <c r="G149" s="70">
        <f ca="1">IF(ISERROR(FIND("M",INDIRECT("Calculations!"&amp;ADDRESS(Calculations!$C149,20)))),"","Y")</f>
      </c>
      <c r="H149" s="70">
        <f ca="1">IF(ISERROR(FIND("E",INDIRECT("Calculations!"&amp;ADDRESS(Calculations!$C149,20)))),"","Y")</f>
      </c>
      <c r="I149" s="70">
        <f ca="1">IF(ISERROR(FIND("B",INDIRECT("Calculations!"&amp;ADDRESS(Calculations!$C149,20)))),"","Y")</f>
      </c>
      <c r="J149" s="70">
        <f ca="1">IF(ISERROR(FIND("G",INDIRECT("Calculations!"&amp;ADDRESS(Calculations!$C149,20)))),"","Y")</f>
      </c>
      <c r="K149" s="70">
        <f ca="1">IF(ISERROR(FIND("T",INDIRECT("Calculations!"&amp;ADDRESS(Calculations!$C149,20)))),"","Y")</f>
      </c>
      <c r="L149" s="118">
        <f ca="1">IF(Calculations!A149&gt;Calculations!H$2,"",INDIRECT("Calculations!"&amp;ADDRESS(Calculations!$C149,22)))</f>
      </c>
      <c r="M149" s="118">
        <f>IF(Calculations!A149&gt;Calculations!H$2,"",Calculations!Y$2)</f>
      </c>
      <c r="N149" s="119">
        <f>IF(Calculations!A149&gt;Calculations!H$2,"",IF(Calculations!A149&gt;Calculations!F$2,Calculations!Z$2,Calculations!Z152))</f>
      </c>
      <c r="O149" s="118">
        <f>IF(Calculations!A149&gt;Calculations!H$2,"",IF(Calculations!A149&gt;Calculations!F$2,Calculations!AA$2,Calculations!AA152))</f>
      </c>
      <c r="P149" s="119">
        <f>IF(Calculations!A149&gt;Calculations!H$2,"",IF(Calculations!A149&gt;Calculations!F$2,Calculations!AB$2,Calculations!AB152))</f>
      </c>
      <c r="Q149" s="119">
        <f>IF(Calculations!A149&gt;Calculations!H$2,"",Calculations!AC$2)</f>
      </c>
      <c r="R149" s="119">
        <f>IF(Calculations!A149&gt;Calculations!H$2,"",Calculations!AD$2)</f>
      </c>
      <c r="S149" s="119">
        <f>IF(Calculations!A149&gt;Calculations!H$2,"",Calculations!AE$2)</f>
      </c>
      <c r="T149" s="119">
        <f>IF(Calculations!A149&gt;Calculations!H$2,"",Calculations!AF$2)</f>
      </c>
      <c r="U149" s="119">
        <f>IF(Calculations!A149&gt;Calculations!H$2,"",Calculations!AG$2)</f>
      </c>
      <c r="V149" s="119">
        <f>IF(Calculations!A149&gt;Calculations!H$2,"",Calculations!AH$2)</f>
      </c>
      <c r="W149" s="119">
        <f>IF(Calculations!A149&gt;Calculations!H$2,"",Calculations!AI$2)</f>
      </c>
      <c r="X149" s="120">
        <f>IF(Calculations!A149&gt;Calculations!H$2,"",IF(Calculations!A149&gt;Calculations!F$2,Calculations!AJ$2,Calculations!AJ152))</f>
      </c>
      <c r="Y149" s="119">
        <f>IF(Calculations!A149&gt;Calculations!H$2,"",IF(Calculations!A149&gt;Calculations!F$2,"",Calculations!AK152))</f>
      </c>
      <c r="Z149" s="118">
        <f ca="1">IF(Calculations!A149&gt;Calculations!H$2,"",INDIRECT("Calculations!"&amp;ADDRESS(Calculations!$C149,38)))</f>
      </c>
    </row>
    <row r="150" spans="1:26" ht="12.75">
      <c r="A150" s="117">
        <f>Calculations!B150</f>
      </c>
      <c r="B150" s="70">
        <f ca="1">IF(Calculations!A150&gt;Calculations!H$2,"",IF(Calculations!A150&gt;Calculations!F$2,INDIRECT("Calculations!"&amp;ADDRESS(Calculations!$C150,18)),""))</f>
      </c>
      <c r="C150" s="70">
        <f ca="1">IF(Calculations!A150&gt;Calculations!H$2,"",INDIRECT("Calculations!"&amp;ADDRESS(Calculations!$C150,19)))</f>
      </c>
      <c r="D150" s="70">
        <f ca="1">IF(Calculations!A150&gt;Calculations!H$2,"",INDIRECT("Calculations!"&amp;ADDRESS(Calculations!$C150,24)))</f>
      </c>
      <c r="E150" s="70">
        <f ca="1">IF(ISERROR(FIND("C",INDIRECT("Calculations!"&amp;ADDRESS(Calculations!$C150,20)))),"","Y")</f>
      </c>
      <c r="F150" s="70">
        <f ca="1">IF(ISERROR(FIND("F",INDIRECT("Calculations!"&amp;ADDRESS(Calculations!$C150,20)))),"","Y")</f>
      </c>
      <c r="G150" s="70">
        <f ca="1">IF(ISERROR(FIND("M",INDIRECT("Calculations!"&amp;ADDRESS(Calculations!$C150,20)))),"","Y")</f>
      </c>
      <c r="H150" s="70">
        <f ca="1">IF(ISERROR(FIND("E",INDIRECT("Calculations!"&amp;ADDRESS(Calculations!$C150,20)))),"","Y")</f>
      </c>
      <c r="I150" s="70">
        <f ca="1">IF(ISERROR(FIND("B",INDIRECT("Calculations!"&amp;ADDRESS(Calculations!$C150,20)))),"","Y")</f>
      </c>
      <c r="J150" s="70">
        <f ca="1">IF(ISERROR(FIND("G",INDIRECT("Calculations!"&amp;ADDRESS(Calculations!$C150,20)))),"","Y")</f>
      </c>
      <c r="K150" s="70">
        <f ca="1">IF(ISERROR(FIND("T",INDIRECT("Calculations!"&amp;ADDRESS(Calculations!$C150,20)))),"","Y")</f>
      </c>
      <c r="L150" s="118">
        <f ca="1">IF(Calculations!A150&gt;Calculations!H$2,"",INDIRECT("Calculations!"&amp;ADDRESS(Calculations!$C150,22)))</f>
      </c>
      <c r="M150" s="118">
        <f>IF(Calculations!A150&gt;Calculations!H$2,"",Calculations!Y$2)</f>
      </c>
      <c r="N150" s="119">
        <f>IF(Calculations!A150&gt;Calculations!H$2,"",IF(Calculations!A150&gt;Calculations!F$2,Calculations!Z$2,Calculations!Z153))</f>
      </c>
      <c r="O150" s="118">
        <f>IF(Calculations!A150&gt;Calculations!H$2,"",IF(Calculations!A150&gt;Calculations!F$2,Calculations!AA$2,Calculations!AA153))</f>
      </c>
      <c r="P150" s="119">
        <f>IF(Calculations!A150&gt;Calculations!H$2,"",IF(Calculations!A150&gt;Calculations!F$2,Calculations!AB$2,Calculations!AB153))</f>
      </c>
      <c r="Q150" s="119">
        <f>IF(Calculations!A150&gt;Calculations!H$2,"",Calculations!AC$2)</f>
      </c>
      <c r="R150" s="119">
        <f>IF(Calculations!A150&gt;Calculations!H$2,"",Calculations!AD$2)</f>
      </c>
      <c r="S150" s="119">
        <f>IF(Calculations!A150&gt;Calculations!H$2,"",Calculations!AE$2)</f>
      </c>
      <c r="T150" s="119">
        <f>IF(Calculations!A150&gt;Calculations!H$2,"",Calculations!AF$2)</f>
      </c>
      <c r="U150" s="119">
        <f>IF(Calculations!A150&gt;Calculations!H$2,"",Calculations!AG$2)</f>
      </c>
      <c r="V150" s="119">
        <f>IF(Calculations!A150&gt;Calculations!H$2,"",Calculations!AH$2)</f>
      </c>
      <c r="W150" s="119">
        <f>IF(Calculations!A150&gt;Calculations!H$2,"",Calculations!AI$2)</f>
      </c>
      <c r="X150" s="120">
        <f>IF(Calculations!A150&gt;Calculations!H$2,"",IF(Calculations!A150&gt;Calculations!F$2,Calculations!AJ$2,Calculations!AJ153))</f>
      </c>
      <c r="Y150" s="119">
        <f>IF(Calculations!A150&gt;Calculations!H$2,"",IF(Calculations!A150&gt;Calculations!F$2,"",Calculations!AK153))</f>
      </c>
      <c r="Z150" s="118">
        <f ca="1">IF(Calculations!A150&gt;Calculations!H$2,"",INDIRECT("Calculations!"&amp;ADDRESS(Calculations!$C150,38)))</f>
      </c>
    </row>
    <row r="151" spans="1:26" ht="12.75">
      <c r="A151" s="117">
        <f>Calculations!B151</f>
      </c>
      <c r="B151" s="70">
        <f ca="1">IF(Calculations!A151&gt;Calculations!H$2,"",IF(Calculations!A151&gt;Calculations!F$2,INDIRECT("Calculations!"&amp;ADDRESS(Calculations!$C151,18)),""))</f>
      </c>
      <c r="C151" s="70">
        <f ca="1">IF(Calculations!A151&gt;Calculations!H$2,"",INDIRECT("Calculations!"&amp;ADDRESS(Calculations!$C151,19)))</f>
      </c>
      <c r="D151" s="70">
        <f ca="1">IF(Calculations!A151&gt;Calculations!H$2,"",INDIRECT("Calculations!"&amp;ADDRESS(Calculations!$C151,24)))</f>
      </c>
      <c r="E151" s="70">
        <f ca="1">IF(ISERROR(FIND("C",INDIRECT("Calculations!"&amp;ADDRESS(Calculations!$C151,20)))),"","Y")</f>
      </c>
      <c r="F151" s="70">
        <f ca="1">IF(ISERROR(FIND("F",INDIRECT("Calculations!"&amp;ADDRESS(Calculations!$C151,20)))),"","Y")</f>
      </c>
      <c r="G151" s="70">
        <f ca="1">IF(ISERROR(FIND("M",INDIRECT("Calculations!"&amp;ADDRESS(Calculations!$C151,20)))),"","Y")</f>
      </c>
      <c r="H151" s="70">
        <f ca="1">IF(ISERROR(FIND("E",INDIRECT("Calculations!"&amp;ADDRESS(Calculations!$C151,20)))),"","Y")</f>
      </c>
      <c r="I151" s="70">
        <f ca="1">IF(ISERROR(FIND("B",INDIRECT("Calculations!"&amp;ADDRESS(Calculations!$C151,20)))),"","Y")</f>
      </c>
      <c r="J151" s="70">
        <f ca="1">IF(ISERROR(FIND("G",INDIRECT("Calculations!"&amp;ADDRESS(Calculations!$C151,20)))),"","Y")</f>
      </c>
      <c r="K151" s="70">
        <f ca="1">IF(ISERROR(FIND("T",INDIRECT("Calculations!"&amp;ADDRESS(Calculations!$C151,20)))),"","Y")</f>
      </c>
      <c r="L151" s="118">
        <f ca="1">IF(Calculations!A151&gt;Calculations!H$2,"",INDIRECT("Calculations!"&amp;ADDRESS(Calculations!$C151,22)))</f>
      </c>
      <c r="M151" s="118">
        <f>IF(Calculations!A151&gt;Calculations!H$2,"",Calculations!Y$2)</f>
      </c>
      <c r="N151" s="119">
        <f>IF(Calculations!A151&gt;Calculations!H$2,"",IF(Calculations!A151&gt;Calculations!F$2,Calculations!Z$2,Calculations!Z154))</f>
      </c>
      <c r="O151" s="118">
        <f>IF(Calculations!A151&gt;Calculations!H$2,"",IF(Calculations!A151&gt;Calculations!F$2,Calculations!AA$2,Calculations!AA154))</f>
      </c>
      <c r="P151" s="119">
        <f>IF(Calculations!A151&gt;Calculations!H$2,"",IF(Calculations!A151&gt;Calculations!F$2,Calculations!AB$2,Calculations!AB154))</f>
      </c>
      <c r="Q151" s="119">
        <f>IF(Calculations!A151&gt;Calculations!H$2,"",Calculations!AC$2)</f>
      </c>
      <c r="R151" s="119">
        <f>IF(Calculations!A151&gt;Calculations!H$2,"",Calculations!AD$2)</f>
      </c>
      <c r="S151" s="119">
        <f>IF(Calculations!A151&gt;Calculations!H$2,"",Calculations!AE$2)</f>
      </c>
      <c r="T151" s="119">
        <f>IF(Calculations!A151&gt;Calculations!H$2,"",Calculations!AF$2)</f>
      </c>
      <c r="U151" s="119">
        <f>IF(Calculations!A151&gt;Calculations!H$2,"",Calculations!AG$2)</f>
      </c>
      <c r="V151" s="119">
        <f>IF(Calculations!A151&gt;Calculations!H$2,"",Calculations!AH$2)</f>
      </c>
      <c r="W151" s="119">
        <f>IF(Calculations!A151&gt;Calculations!H$2,"",Calculations!AI$2)</f>
      </c>
      <c r="X151" s="120">
        <f>IF(Calculations!A151&gt;Calculations!H$2,"",IF(Calculations!A151&gt;Calculations!F$2,Calculations!AJ$2,Calculations!AJ154))</f>
      </c>
      <c r="Y151" s="119">
        <f>IF(Calculations!A151&gt;Calculations!H$2,"",IF(Calculations!A151&gt;Calculations!F$2,"",Calculations!AK154))</f>
      </c>
      <c r="Z151" s="118">
        <f ca="1">IF(Calculations!A151&gt;Calculations!H$2,"",INDIRECT("Calculations!"&amp;ADDRESS(Calculations!$C151,38)))</f>
      </c>
    </row>
    <row r="152" spans="1:26" ht="12.75">
      <c r="A152" s="117">
        <f>Calculations!B152</f>
      </c>
      <c r="B152" s="70">
        <f ca="1">IF(Calculations!A152&gt;Calculations!H$2,"",IF(Calculations!A152&gt;Calculations!F$2,INDIRECT("Calculations!"&amp;ADDRESS(Calculations!$C152,18)),""))</f>
      </c>
      <c r="C152" s="70">
        <f ca="1">IF(Calculations!A152&gt;Calculations!H$2,"",INDIRECT("Calculations!"&amp;ADDRESS(Calculations!$C152,19)))</f>
      </c>
      <c r="D152" s="70">
        <f ca="1">IF(Calculations!A152&gt;Calculations!H$2,"",INDIRECT("Calculations!"&amp;ADDRESS(Calculations!$C152,24)))</f>
      </c>
      <c r="E152" s="70">
        <f ca="1">IF(ISERROR(FIND("C",INDIRECT("Calculations!"&amp;ADDRESS(Calculations!$C152,20)))),"","Y")</f>
      </c>
      <c r="F152" s="70">
        <f ca="1">IF(ISERROR(FIND("F",INDIRECT("Calculations!"&amp;ADDRESS(Calculations!$C152,20)))),"","Y")</f>
      </c>
      <c r="G152" s="70">
        <f ca="1">IF(ISERROR(FIND("M",INDIRECT("Calculations!"&amp;ADDRESS(Calculations!$C152,20)))),"","Y")</f>
      </c>
      <c r="H152" s="70">
        <f ca="1">IF(ISERROR(FIND("E",INDIRECT("Calculations!"&amp;ADDRESS(Calculations!$C152,20)))),"","Y")</f>
      </c>
      <c r="I152" s="70">
        <f ca="1">IF(ISERROR(FIND("B",INDIRECT("Calculations!"&amp;ADDRESS(Calculations!$C152,20)))),"","Y")</f>
      </c>
      <c r="J152" s="70">
        <f ca="1">IF(ISERROR(FIND("G",INDIRECT("Calculations!"&amp;ADDRESS(Calculations!$C152,20)))),"","Y")</f>
      </c>
      <c r="K152" s="70">
        <f ca="1">IF(ISERROR(FIND("T",INDIRECT("Calculations!"&amp;ADDRESS(Calculations!$C152,20)))),"","Y")</f>
      </c>
      <c r="L152" s="118">
        <f ca="1">IF(Calculations!A152&gt;Calculations!H$2,"",INDIRECT("Calculations!"&amp;ADDRESS(Calculations!$C152,22)))</f>
      </c>
      <c r="M152" s="118">
        <f>IF(Calculations!A152&gt;Calculations!H$2,"",Calculations!Y$2)</f>
      </c>
      <c r="N152" s="119">
        <f>IF(Calculations!A152&gt;Calculations!H$2,"",IF(Calculations!A152&gt;Calculations!F$2,Calculations!Z$2,Calculations!Z155))</f>
      </c>
      <c r="O152" s="118">
        <f>IF(Calculations!A152&gt;Calculations!H$2,"",IF(Calculations!A152&gt;Calculations!F$2,Calculations!AA$2,Calculations!AA155))</f>
      </c>
      <c r="P152" s="119">
        <f>IF(Calculations!A152&gt;Calculations!H$2,"",IF(Calculations!A152&gt;Calculations!F$2,Calculations!AB$2,Calculations!AB155))</f>
      </c>
      <c r="Q152" s="119">
        <f>IF(Calculations!A152&gt;Calculations!H$2,"",Calculations!AC$2)</f>
      </c>
      <c r="R152" s="119">
        <f>IF(Calculations!A152&gt;Calculations!H$2,"",Calculations!AD$2)</f>
      </c>
      <c r="S152" s="119">
        <f>IF(Calculations!A152&gt;Calculations!H$2,"",Calculations!AE$2)</f>
      </c>
      <c r="T152" s="119">
        <f>IF(Calculations!A152&gt;Calculations!H$2,"",Calculations!AF$2)</f>
      </c>
      <c r="U152" s="119">
        <f>IF(Calculations!A152&gt;Calculations!H$2,"",Calculations!AG$2)</f>
      </c>
      <c r="V152" s="119">
        <f>IF(Calculations!A152&gt;Calculations!H$2,"",Calculations!AH$2)</f>
      </c>
      <c r="W152" s="119">
        <f>IF(Calculations!A152&gt;Calculations!H$2,"",Calculations!AI$2)</f>
      </c>
      <c r="X152" s="120">
        <f>IF(Calculations!A152&gt;Calculations!H$2,"",IF(Calculations!A152&gt;Calculations!F$2,Calculations!AJ$2,Calculations!AJ155))</f>
      </c>
      <c r="Y152" s="119">
        <f>IF(Calculations!A152&gt;Calculations!H$2,"",IF(Calculations!A152&gt;Calculations!F$2,"",Calculations!AK155))</f>
      </c>
      <c r="Z152" s="118">
        <f ca="1">IF(Calculations!A152&gt;Calculations!H$2,"",INDIRECT("Calculations!"&amp;ADDRESS(Calculations!$C152,38)))</f>
      </c>
    </row>
    <row r="153" spans="1:26" ht="12.75">
      <c r="A153" s="117">
        <f>Calculations!B153</f>
      </c>
      <c r="B153" s="70">
        <f ca="1">IF(Calculations!A153&gt;Calculations!H$2,"",IF(Calculations!A153&gt;Calculations!F$2,INDIRECT("Calculations!"&amp;ADDRESS(Calculations!$C153,18)),""))</f>
      </c>
      <c r="C153" s="70">
        <f ca="1">IF(Calculations!A153&gt;Calculations!H$2,"",INDIRECT("Calculations!"&amp;ADDRESS(Calculations!$C153,19)))</f>
      </c>
      <c r="D153" s="70">
        <f ca="1">IF(Calculations!A153&gt;Calculations!H$2,"",INDIRECT("Calculations!"&amp;ADDRESS(Calculations!$C153,24)))</f>
      </c>
      <c r="E153" s="70">
        <f ca="1">IF(ISERROR(FIND("C",INDIRECT("Calculations!"&amp;ADDRESS(Calculations!$C153,20)))),"","Y")</f>
      </c>
      <c r="F153" s="70">
        <f ca="1">IF(ISERROR(FIND("F",INDIRECT("Calculations!"&amp;ADDRESS(Calculations!$C153,20)))),"","Y")</f>
      </c>
      <c r="G153" s="70">
        <f ca="1">IF(ISERROR(FIND("M",INDIRECT("Calculations!"&amp;ADDRESS(Calculations!$C153,20)))),"","Y")</f>
      </c>
      <c r="H153" s="70">
        <f ca="1">IF(ISERROR(FIND("E",INDIRECT("Calculations!"&amp;ADDRESS(Calculations!$C153,20)))),"","Y")</f>
      </c>
      <c r="I153" s="70">
        <f ca="1">IF(ISERROR(FIND("B",INDIRECT("Calculations!"&amp;ADDRESS(Calculations!$C153,20)))),"","Y")</f>
      </c>
      <c r="J153" s="70">
        <f ca="1">IF(ISERROR(FIND("G",INDIRECT("Calculations!"&amp;ADDRESS(Calculations!$C153,20)))),"","Y")</f>
      </c>
      <c r="K153" s="70">
        <f ca="1">IF(ISERROR(FIND("T",INDIRECT("Calculations!"&amp;ADDRESS(Calculations!$C153,20)))),"","Y")</f>
      </c>
      <c r="L153" s="118">
        <f ca="1">IF(Calculations!A153&gt;Calculations!H$2,"",INDIRECT("Calculations!"&amp;ADDRESS(Calculations!$C153,22)))</f>
      </c>
      <c r="M153" s="118">
        <f>IF(Calculations!A153&gt;Calculations!H$2,"",Calculations!Y$2)</f>
      </c>
      <c r="N153" s="119">
        <f>IF(Calculations!A153&gt;Calculations!H$2,"",IF(Calculations!A153&gt;Calculations!F$2,Calculations!Z$2,Calculations!Z156))</f>
      </c>
      <c r="O153" s="118">
        <f>IF(Calculations!A153&gt;Calculations!H$2,"",IF(Calculations!A153&gt;Calculations!F$2,Calculations!AA$2,Calculations!AA156))</f>
      </c>
      <c r="P153" s="119">
        <f>IF(Calculations!A153&gt;Calculations!H$2,"",IF(Calculations!A153&gt;Calculations!F$2,Calculations!AB$2,Calculations!AB156))</f>
      </c>
      <c r="Q153" s="119">
        <f>IF(Calculations!A153&gt;Calculations!H$2,"",Calculations!AC$2)</f>
      </c>
      <c r="R153" s="119">
        <f>IF(Calculations!A153&gt;Calculations!H$2,"",Calculations!AD$2)</f>
      </c>
      <c r="S153" s="119">
        <f>IF(Calculations!A153&gt;Calculations!H$2,"",Calculations!AE$2)</f>
      </c>
      <c r="T153" s="119">
        <f>IF(Calculations!A153&gt;Calculations!H$2,"",Calculations!AF$2)</f>
      </c>
      <c r="U153" s="119">
        <f>IF(Calculations!A153&gt;Calculations!H$2,"",Calculations!AG$2)</f>
      </c>
      <c r="V153" s="119">
        <f>IF(Calculations!A153&gt;Calculations!H$2,"",Calculations!AH$2)</f>
      </c>
      <c r="W153" s="119">
        <f>IF(Calculations!A153&gt;Calculations!H$2,"",Calculations!AI$2)</f>
      </c>
      <c r="X153" s="120">
        <f>IF(Calculations!A153&gt;Calculations!H$2,"",IF(Calculations!A153&gt;Calculations!F$2,Calculations!AJ$2,Calculations!AJ156))</f>
      </c>
      <c r="Y153" s="119">
        <f>IF(Calculations!A153&gt;Calculations!H$2,"",IF(Calculations!A153&gt;Calculations!F$2,"",Calculations!AK156))</f>
      </c>
      <c r="Z153" s="118">
        <f ca="1">IF(Calculations!A153&gt;Calculations!H$2,"",INDIRECT("Calculations!"&amp;ADDRESS(Calculations!$C153,38)))</f>
      </c>
    </row>
    <row r="154" spans="1:26" ht="12.75">
      <c r="A154" s="117">
        <f>Calculations!B154</f>
      </c>
      <c r="B154" s="70">
        <f ca="1">IF(Calculations!A154&gt;Calculations!H$2,"",IF(Calculations!A154&gt;Calculations!F$2,INDIRECT("Calculations!"&amp;ADDRESS(Calculations!$C154,18)),""))</f>
      </c>
      <c r="C154" s="70">
        <f ca="1">IF(Calculations!A154&gt;Calculations!H$2,"",INDIRECT("Calculations!"&amp;ADDRESS(Calculations!$C154,19)))</f>
      </c>
      <c r="D154" s="70">
        <f ca="1">IF(Calculations!A154&gt;Calculations!H$2,"",INDIRECT("Calculations!"&amp;ADDRESS(Calculations!$C154,24)))</f>
      </c>
      <c r="E154" s="70">
        <f ca="1">IF(ISERROR(FIND("C",INDIRECT("Calculations!"&amp;ADDRESS(Calculations!$C154,20)))),"","Y")</f>
      </c>
      <c r="F154" s="70">
        <f ca="1">IF(ISERROR(FIND("F",INDIRECT("Calculations!"&amp;ADDRESS(Calculations!$C154,20)))),"","Y")</f>
      </c>
      <c r="G154" s="70">
        <f ca="1">IF(ISERROR(FIND("M",INDIRECT("Calculations!"&amp;ADDRESS(Calculations!$C154,20)))),"","Y")</f>
      </c>
      <c r="H154" s="70">
        <f ca="1">IF(ISERROR(FIND("E",INDIRECT("Calculations!"&amp;ADDRESS(Calculations!$C154,20)))),"","Y")</f>
      </c>
      <c r="I154" s="70">
        <f ca="1">IF(ISERROR(FIND("B",INDIRECT("Calculations!"&amp;ADDRESS(Calculations!$C154,20)))),"","Y")</f>
      </c>
      <c r="J154" s="70">
        <f ca="1">IF(ISERROR(FIND("G",INDIRECT("Calculations!"&amp;ADDRESS(Calculations!$C154,20)))),"","Y")</f>
      </c>
      <c r="K154" s="70">
        <f ca="1">IF(ISERROR(FIND("T",INDIRECT("Calculations!"&amp;ADDRESS(Calculations!$C154,20)))),"","Y")</f>
      </c>
      <c r="L154" s="118">
        <f ca="1">IF(Calculations!A154&gt;Calculations!H$2,"",INDIRECT("Calculations!"&amp;ADDRESS(Calculations!$C154,22)))</f>
      </c>
      <c r="M154" s="118">
        <f>IF(Calculations!A154&gt;Calculations!H$2,"",Calculations!Y$2)</f>
      </c>
      <c r="N154" s="119">
        <f>IF(Calculations!A154&gt;Calculations!H$2,"",IF(Calculations!A154&gt;Calculations!F$2,Calculations!Z$2,Calculations!Z157))</f>
      </c>
      <c r="O154" s="118">
        <f>IF(Calculations!A154&gt;Calculations!H$2,"",IF(Calculations!A154&gt;Calculations!F$2,Calculations!AA$2,Calculations!AA157))</f>
      </c>
      <c r="P154" s="119">
        <f>IF(Calculations!A154&gt;Calculations!H$2,"",IF(Calculations!A154&gt;Calculations!F$2,Calculations!AB$2,Calculations!AB157))</f>
      </c>
      <c r="Q154" s="119">
        <f>IF(Calculations!A154&gt;Calculations!H$2,"",Calculations!AC$2)</f>
      </c>
      <c r="R154" s="119">
        <f>IF(Calculations!A154&gt;Calculations!H$2,"",Calculations!AD$2)</f>
      </c>
      <c r="S154" s="119">
        <f>IF(Calculations!A154&gt;Calculations!H$2,"",Calculations!AE$2)</f>
      </c>
      <c r="T154" s="119">
        <f>IF(Calculations!A154&gt;Calculations!H$2,"",Calculations!AF$2)</f>
      </c>
      <c r="U154" s="119">
        <f>IF(Calculations!A154&gt;Calculations!H$2,"",Calculations!AG$2)</f>
      </c>
      <c r="V154" s="119">
        <f>IF(Calculations!A154&gt;Calculations!H$2,"",Calculations!AH$2)</f>
      </c>
      <c r="W154" s="119">
        <f>IF(Calculations!A154&gt;Calculations!H$2,"",Calculations!AI$2)</f>
      </c>
      <c r="X154" s="120">
        <f>IF(Calculations!A154&gt;Calculations!H$2,"",IF(Calculations!A154&gt;Calculations!F$2,Calculations!AJ$2,Calculations!AJ157))</f>
      </c>
      <c r="Y154" s="119">
        <f>IF(Calculations!A154&gt;Calculations!H$2,"",IF(Calculations!A154&gt;Calculations!F$2,"",Calculations!AK157))</f>
      </c>
      <c r="Z154" s="118">
        <f ca="1">IF(Calculations!A154&gt;Calculations!H$2,"",INDIRECT("Calculations!"&amp;ADDRESS(Calculations!$C154,38)))</f>
      </c>
    </row>
    <row r="155" spans="1:26" ht="12.75">
      <c r="A155" s="117">
        <f>Calculations!B155</f>
      </c>
      <c r="B155" s="70">
        <f ca="1">IF(Calculations!A155&gt;Calculations!H$2,"",IF(Calculations!A155&gt;Calculations!F$2,INDIRECT("Calculations!"&amp;ADDRESS(Calculations!$C155,18)),""))</f>
      </c>
      <c r="C155" s="70">
        <f ca="1">IF(Calculations!A155&gt;Calculations!H$2,"",INDIRECT("Calculations!"&amp;ADDRESS(Calculations!$C155,19)))</f>
      </c>
      <c r="D155" s="70">
        <f ca="1">IF(Calculations!A155&gt;Calculations!H$2,"",INDIRECT("Calculations!"&amp;ADDRESS(Calculations!$C155,24)))</f>
      </c>
      <c r="E155" s="70">
        <f ca="1">IF(ISERROR(FIND("C",INDIRECT("Calculations!"&amp;ADDRESS(Calculations!$C155,20)))),"","Y")</f>
      </c>
      <c r="F155" s="70">
        <f ca="1">IF(ISERROR(FIND("F",INDIRECT("Calculations!"&amp;ADDRESS(Calculations!$C155,20)))),"","Y")</f>
      </c>
      <c r="G155" s="70">
        <f ca="1">IF(ISERROR(FIND("M",INDIRECT("Calculations!"&amp;ADDRESS(Calculations!$C155,20)))),"","Y")</f>
      </c>
      <c r="H155" s="70">
        <f ca="1">IF(ISERROR(FIND("E",INDIRECT("Calculations!"&amp;ADDRESS(Calculations!$C155,20)))),"","Y")</f>
      </c>
      <c r="I155" s="70">
        <f ca="1">IF(ISERROR(FIND("B",INDIRECT("Calculations!"&amp;ADDRESS(Calculations!$C155,20)))),"","Y")</f>
      </c>
      <c r="J155" s="70">
        <f ca="1">IF(ISERROR(FIND("G",INDIRECT("Calculations!"&amp;ADDRESS(Calculations!$C155,20)))),"","Y")</f>
      </c>
      <c r="K155" s="70">
        <f ca="1">IF(ISERROR(FIND("T",INDIRECT("Calculations!"&amp;ADDRESS(Calculations!$C155,20)))),"","Y")</f>
      </c>
      <c r="L155" s="118">
        <f ca="1">IF(Calculations!A155&gt;Calculations!H$2,"",INDIRECT("Calculations!"&amp;ADDRESS(Calculations!$C155,22)))</f>
      </c>
      <c r="M155" s="118">
        <f>IF(Calculations!A155&gt;Calculations!H$2,"",Calculations!Y$2)</f>
      </c>
      <c r="N155" s="119">
        <f>IF(Calculations!A155&gt;Calculations!H$2,"",IF(Calculations!A155&gt;Calculations!F$2,Calculations!Z$2,Calculations!Z158))</f>
      </c>
      <c r="O155" s="118">
        <f>IF(Calculations!A155&gt;Calculations!H$2,"",IF(Calculations!A155&gt;Calculations!F$2,Calculations!AA$2,Calculations!AA158))</f>
      </c>
      <c r="P155" s="119">
        <f>IF(Calculations!A155&gt;Calculations!H$2,"",IF(Calculations!A155&gt;Calculations!F$2,Calculations!AB$2,Calculations!AB158))</f>
      </c>
      <c r="Q155" s="119">
        <f>IF(Calculations!A155&gt;Calculations!H$2,"",Calculations!AC$2)</f>
      </c>
      <c r="R155" s="119">
        <f>IF(Calculations!A155&gt;Calculations!H$2,"",Calculations!AD$2)</f>
      </c>
      <c r="S155" s="119">
        <f>IF(Calculations!A155&gt;Calculations!H$2,"",Calculations!AE$2)</f>
      </c>
      <c r="T155" s="119">
        <f>IF(Calculations!A155&gt;Calculations!H$2,"",Calculations!AF$2)</f>
      </c>
      <c r="U155" s="119">
        <f>IF(Calculations!A155&gt;Calculations!H$2,"",Calculations!AG$2)</f>
      </c>
      <c r="V155" s="119">
        <f>IF(Calculations!A155&gt;Calculations!H$2,"",Calculations!AH$2)</f>
      </c>
      <c r="W155" s="119">
        <f>IF(Calculations!A155&gt;Calculations!H$2,"",Calculations!AI$2)</f>
      </c>
      <c r="X155" s="120">
        <f>IF(Calculations!A155&gt;Calculations!H$2,"",IF(Calculations!A155&gt;Calculations!F$2,Calculations!AJ$2,Calculations!AJ158))</f>
      </c>
      <c r="Y155" s="119">
        <f>IF(Calculations!A155&gt;Calculations!H$2,"",IF(Calculations!A155&gt;Calculations!F$2,"",Calculations!AK158))</f>
      </c>
      <c r="Z155" s="118">
        <f ca="1">IF(Calculations!A155&gt;Calculations!H$2,"",INDIRECT("Calculations!"&amp;ADDRESS(Calculations!$C155,38)))</f>
      </c>
    </row>
    <row r="156" spans="1:26" ht="12.75">
      <c r="A156" s="117">
        <f>Calculations!B156</f>
      </c>
      <c r="B156" s="70">
        <f ca="1">IF(Calculations!A156&gt;Calculations!H$2,"",IF(Calculations!A156&gt;Calculations!F$2,INDIRECT("Calculations!"&amp;ADDRESS(Calculations!$C156,18)),""))</f>
      </c>
      <c r="C156" s="70">
        <f ca="1">IF(Calculations!A156&gt;Calculations!H$2,"",INDIRECT("Calculations!"&amp;ADDRESS(Calculations!$C156,19)))</f>
      </c>
      <c r="D156" s="70">
        <f ca="1">IF(Calculations!A156&gt;Calculations!H$2,"",INDIRECT("Calculations!"&amp;ADDRESS(Calculations!$C156,24)))</f>
      </c>
      <c r="E156" s="70">
        <f ca="1">IF(ISERROR(FIND("C",INDIRECT("Calculations!"&amp;ADDRESS(Calculations!$C156,20)))),"","Y")</f>
      </c>
      <c r="F156" s="70">
        <f ca="1">IF(ISERROR(FIND("F",INDIRECT("Calculations!"&amp;ADDRESS(Calculations!$C156,20)))),"","Y")</f>
      </c>
      <c r="G156" s="70">
        <f ca="1">IF(ISERROR(FIND("M",INDIRECT("Calculations!"&amp;ADDRESS(Calculations!$C156,20)))),"","Y")</f>
      </c>
      <c r="H156" s="70">
        <f ca="1">IF(ISERROR(FIND("E",INDIRECT("Calculations!"&amp;ADDRESS(Calculations!$C156,20)))),"","Y")</f>
      </c>
      <c r="I156" s="70">
        <f ca="1">IF(ISERROR(FIND("B",INDIRECT("Calculations!"&amp;ADDRESS(Calculations!$C156,20)))),"","Y")</f>
      </c>
      <c r="J156" s="70">
        <f ca="1">IF(ISERROR(FIND("G",INDIRECT("Calculations!"&amp;ADDRESS(Calculations!$C156,20)))),"","Y")</f>
      </c>
      <c r="K156" s="70">
        <f ca="1">IF(ISERROR(FIND("T",INDIRECT("Calculations!"&amp;ADDRESS(Calculations!$C156,20)))),"","Y")</f>
      </c>
      <c r="L156" s="118">
        <f ca="1">IF(Calculations!A156&gt;Calculations!H$2,"",INDIRECT("Calculations!"&amp;ADDRESS(Calculations!$C156,22)))</f>
      </c>
      <c r="M156" s="118">
        <f>IF(Calculations!A156&gt;Calculations!H$2,"",Calculations!Y$2)</f>
      </c>
      <c r="N156" s="119">
        <f>IF(Calculations!A156&gt;Calculations!H$2,"",IF(Calculations!A156&gt;Calculations!F$2,Calculations!Z$2,Calculations!Z159))</f>
      </c>
      <c r="O156" s="118">
        <f>IF(Calculations!A156&gt;Calculations!H$2,"",IF(Calculations!A156&gt;Calculations!F$2,Calculations!AA$2,Calculations!AA159))</f>
      </c>
      <c r="P156" s="119">
        <f>IF(Calculations!A156&gt;Calculations!H$2,"",IF(Calculations!A156&gt;Calculations!F$2,Calculations!AB$2,Calculations!AB159))</f>
      </c>
      <c r="Q156" s="119">
        <f>IF(Calculations!A156&gt;Calculations!H$2,"",Calculations!AC$2)</f>
      </c>
      <c r="R156" s="119">
        <f>IF(Calculations!A156&gt;Calculations!H$2,"",Calculations!AD$2)</f>
      </c>
      <c r="S156" s="119">
        <f>IF(Calculations!A156&gt;Calculations!H$2,"",Calculations!AE$2)</f>
      </c>
      <c r="T156" s="119">
        <f>IF(Calculations!A156&gt;Calculations!H$2,"",Calculations!AF$2)</f>
      </c>
      <c r="U156" s="119">
        <f>IF(Calculations!A156&gt;Calculations!H$2,"",Calculations!AG$2)</f>
      </c>
      <c r="V156" s="119">
        <f>IF(Calculations!A156&gt;Calculations!H$2,"",Calculations!AH$2)</f>
      </c>
      <c r="W156" s="119">
        <f>IF(Calculations!A156&gt;Calculations!H$2,"",Calculations!AI$2)</f>
      </c>
      <c r="X156" s="120">
        <f>IF(Calculations!A156&gt;Calculations!H$2,"",IF(Calculations!A156&gt;Calculations!F$2,Calculations!AJ$2,Calculations!AJ159))</f>
      </c>
      <c r="Y156" s="119">
        <f>IF(Calculations!A156&gt;Calculations!H$2,"",IF(Calculations!A156&gt;Calculations!F$2,"",Calculations!AK159))</f>
      </c>
      <c r="Z156" s="118">
        <f ca="1">IF(Calculations!A156&gt;Calculations!H$2,"",INDIRECT("Calculations!"&amp;ADDRESS(Calculations!$C156,38)))</f>
      </c>
    </row>
    <row r="157" spans="1:26" ht="12.75">
      <c r="A157" s="117">
        <f>Calculations!B157</f>
      </c>
      <c r="B157" s="70">
        <f ca="1">IF(Calculations!A157&gt;Calculations!H$2,"",IF(Calculations!A157&gt;Calculations!F$2,INDIRECT("Calculations!"&amp;ADDRESS(Calculations!$C157,18)),""))</f>
      </c>
      <c r="C157" s="70">
        <f ca="1">IF(Calculations!A157&gt;Calculations!H$2,"",INDIRECT("Calculations!"&amp;ADDRESS(Calculations!$C157,19)))</f>
      </c>
      <c r="D157" s="70">
        <f ca="1">IF(Calculations!A157&gt;Calculations!H$2,"",INDIRECT("Calculations!"&amp;ADDRESS(Calculations!$C157,24)))</f>
      </c>
      <c r="E157" s="70">
        <f ca="1">IF(ISERROR(FIND("C",INDIRECT("Calculations!"&amp;ADDRESS(Calculations!$C157,20)))),"","Y")</f>
      </c>
      <c r="F157" s="70">
        <f ca="1">IF(ISERROR(FIND("F",INDIRECT("Calculations!"&amp;ADDRESS(Calculations!$C157,20)))),"","Y")</f>
      </c>
      <c r="G157" s="70">
        <f ca="1">IF(ISERROR(FIND("M",INDIRECT("Calculations!"&amp;ADDRESS(Calculations!$C157,20)))),"","Y")</f>
      </c>
      <c r="H157" s="70">
        <f ca="1">IF(ISERROR(FIND("E",INDIRECT("Calculations!"&amp;ADDRESS(Calculations!$C157,20)))),"","Y")</f>
      </c>
      <c r="I157" s="70">
        <f ca="1">IF(ISERROR(FIND("B",INDIRECT("Calculations!"&amp;ADDRESS(Calculations!$C157,20)))),"","Y")</f>
      </c>
      <c r="J157" s="70">
        <f ca="1">IF(ISERROR(FIND("G",INDIRECT("Calculations!"&amp;ADDRESS(Calculations!$C157,20)))),"","Y")</f>
      </c>
      <c r="K157" s="70">
        <f ca="1">IF(ISERROR(FIND("T",INDIRECT("Calculations!"&amp;ADDRESS(Calculations!$C157,20)))),"","Y")</f>
      </c>
      <c r="L157" s="118">
        <f ca="1">IF(Calculations!A157&gt;Calculations!H$2,"",INDIRECT("Calculations!"&amp;ADDRESS(Calculations!$C157,22)))</f>
      </c>
      <c r="M157" s="118">
        <f>IF(Calculations!A157&gt;Calculations!H$2,"",Calculations!Y$2)</f>
      </c>
      <c r="N157" s="119">
        <f>IF(Calculations!A157&gt;Calculations!H$2,"",IF(Calculations!A157&gt;Calculations!F$2,Calculations!Z$2,Calculations!Z160))</f>
      </c>
      <c r="O157" s="118">
        <f>IF(Calculations!A157&gt;Calculations!H$2,"",IF(Calculations!A157&gt;Calculations!F$2,Calculations!AA$2,Calculations!AA160))</f>
      </c>
      <c r="P157" s="119">
        <f>IF(Calculations!A157&gt;Calculations!H$2,"",IF(Calculations!A157&gt;Calculations!F$2,Calculations!AB$2,Calculations!AB160))</f>
      </c>
      <c r="Q157" s="119">
        <f>IF(Calculations!A157&gt;Calculations!H$2,"",Calculations!AC$2)</f>
      </c>
      <c r="R157" s="119">
        <f>IF(Calculations!A157&gt;Calculations!H$2,"",Calculations!AD$2)</f>
      </c>
      <c r="S157" s="119">
        <f>IF(Calculations!A157&gt;Calculations!H$2,"",Calculations!AE$2)</f>
      </c>
      <c r="T157" s="119">
        <f>IF(Calculations!A157&gt;Calculations!H$2,"",Calculations!AF$2)</f>
      </c>
      <c r="U157" s="119">
        <f>IF(Calculations!A157&gt;Calculations!H$2,"",Calculations!AG$2)</f>
      </c>
      <c r="V157" s="119">
        <f>IF(Calculations!A157&gt;Calculations!H$2,"",Calculations!AH$2)</f>
      </c>
      <c r="W157" s="119">
        <f>IF(Calculations!A157&gt;Calculations!H$2,"",Calculations!AI$2)</f>
      </c>
      <c r="X157" s="120">
        <f>IF(Calculations!A157&gt;Calculations!H$2,"",IF(Calculations!A157&gt;Calculations!F$2,Calculations!AJ$2,Calculations!AJ160))</f>
      </c>
      <c r="Y157" s="119">
        <f>IF(Calculations!A157&gt;Calculations!H$2,"",IF(Calculations!A157&gt;Calculations!F$2,"",Calculations!AK160))</f>
      </c>
      <c r="Z157" s="118">
        <f ca="1">IF(Calculations!A157&gt;Calculations!H$2,"",INDIRECT("Calculations!"&amp;ADDRESS(Calculations!$C157,38)))</f>
      </c>
    </row>
    <row r="158" spans="1:26" ht="12.75">
      <c r="A158" s="117">
        <f>Calculations!B158</f>
      </c>
      <c r="B158" s="70">
        <f ca="1">IF(Calculations!A158&gt;Calculations!H$2,"",IF(Calculations!A158&gt;Calculations!F$2,INDIRECT("Calculations!"&amp;ADDRESS(Calculations!$C158,18)),""))</f>
      </c>
      <c r="C158" s="70">
        <f ca="1">IF(Calculations!A158&gt;Calculations!H$2,"",INDIRECT("Calculations!"&amp;ADDRESS(Calculations!$C158,19)))</f>
      </c>
      <c r="D158" s="70">
        <f ca="1">IF(Calculations!A158&gt;Calculations!H$2,"",INDIRECT("Calculations!"&amp;ADDRESS(Calculations!$C158,24)))</f>
      </c>
      <c r="E158" s="70">
        <f ca="1">IF(ISERROR(FIND("C",INDIRECT("Calculations!"&amp;ADDRESS(Calculations!$C158,20)))),"","Y")</f>
      </c>
      <c r="F158" s="70">
        <f ca="1">IF(ISERROR(FIND("F",INDIRECT("Calculations!"&amp;ADDRESS(Calculations!$C158,20)))),"","Y")</f>
      </c>
      <c r="G158" s="70">
        <f ca="1">IF(ISERROR(FIND("M",INDIRECT("Calculations!"&amp;ADDRESS(Calculations!$C158,20)))),"","Y")</f>
      </c>
      <c r="H158" s="70">
        <f ca="1">IF(ISERROR(FIND("E",INDIRECT("Calculations!"&amp;ADDRESS(Calculations!$C158,20)))),"","Y")</f>
      </c>
      <c r="I158" s="70">
        <f ca="1">IF(ISERROR(FIND("B",INDIRECT("Calculations!"&amp;ADDRESS(Calculations!$C158,20)))),"","Y")</f>
      </c>
      <c r="J158" s="70">
        <f ca="1">IF(ISERROR(FIND("G",INDIRECT("Calculations!"&amp;ADDRESS(Calculations!$C158,20)))),"","Y")</f>
      </c>
      <c r="K158" s="70">
        <f ca="1">IF(ISERROR(FIND("T",INDIRECT("Calculations!"&amp;ADDRESS(Calculations!$C158,20)))),"","Y")</f>
      </c>
      <c r="L158" s="118">
        <f ca="1">IF(Calculations!A158&gt;Calculations!H$2,"",INDIRECT("Calculations!"&amp;ADDRESS(Calculations!$C158,22)))</f>
      </c>
      <c r="M158" s="118">
        <f>IF(Calculations!A158&gt;Calculations!H$2,"",Calculations!Y$2)</f>
      </c>
      <c r="N158" s="119">
        <f>IF(Calculations!A158&gt;Calculations!H$2,"",IF(Calculations!A158&gt;Calculations!F$2,Calculations!Z$2,Calculations!Z161))</f>
      </c>
      <c r="O158" s="118">
        <f>IF(Calculations!A158&gt;Calculations!H$2,"",IF(Calculations!A158&gt;Calculations!F$2,Calculations!AA$2,Calculations!AA161))</f>
      </c>
      <c r="P158" s="119">
        <f>IF(Calculations!A158&gt;Calculations!H$2,"",IF(Calculations!A158&gt;Calculations!F$2,Calculations!AB$2,Calculations!AB161))</f>
      </c>
      <c r="Q158" s="119">
        <f>IF(Calculations!A158&gt;Calculations!H$2,"",Calculations!AC$2)</f>
      </c>
      <c r="R158" s="119">
        <f>IF(Calculations!A158&gt;Calculations!H$2,"",Calculations!AD$2)</f>
      </c>
      <c r="S158" s="119">
        <f>IF(Calculations!A158&gt;Calculations!H$2,"",Calculations!AE$2)</f>
      </c>
      <c r="T158" s="119">
        <f>IF(Calculations!A158&gt;Calculations!H$2,"",Calculations!AF$2)</f>
      </c>
      <c r="U158" s="119">
        <f>IF(Calculations!A158&gt;Calculations!H$2,"",Calculations!AG$2)</f>
      </c>
      <c r="V158" s="119">
        <f>IF(Calculations!A158&gt;Calculations!H$2,"",Calculations!AH$2)</f>
      </c>
      <c r="W158" s="119">
        <f>IF(Calculations!A158&gt;Calculations!H$2,"",Calculations!AI$2)</f>
      </c>
      <c r="X158" s="120">
        <f>IF(Calculations!A158&gt;Calculations!H$2,"",IF(Calculations!A158&gt;Calculations!F$2,Calculations!AJ$2,Calculations!AJ161))</f>
      </c>
      <c r="Y158" s="119">
        <f>IF(Calculations!A158&gt;Calculations!H$2,"",IF(Calculations!A158&gt;Calculations!F$2,"",Calculations!AK161))</f>
      </c>
      <c r="Z158" s="118">
        <f ca="1">IF(Calculations!A158&gt;Calculations!H$2,"",INDIRECT("Calculations!"&amp;ADDRESS(Calculations!$C158,38)))</f>
      </c>
    </row>
    <row r="159" spans="1:26" ht="12.75">
      <c r="A159" s="117">
        <f>Calculations!B159</f>
      </c>
      <c r="B159" s="70">
        <f ca="1">IF(Calculations!A159&gt;Calculations!H$2,"",IF(Calculations!A159&gt;Calculations!F$2,INDIRECT("Calculations!"&amp;ADDRESS(Calculations!$C159,18)),""))</f>
      </c>
      <c r="C159" s="70">
        <f ca="1">IF(Calculations!A159&gt;Calculations!H$2,"",INDIRECT("Calculations!"&amp;ADDRESS(Calculations!$C159,19)))</f>
      </c>
      <c r="D159" s="70">
        <f ca="1">IF(Calculations!A159&gt;Calculations!H$2,"",INDIRECT("Calculations!"&amp;ADDRESS(Calculations!$C159,24)))</f>
      </c>
      <c r="E159" s="70">
        <f ca="1">IF(ISERROR(FIND("C",INDIRECT("Calculations!"&amp;ADDRESS(Calculations!$C159,20)))),"","Y")</f>
      </c>
      <c r="F159" s="70">
        <f ca="1">IF(ISERROR(FIND("F",INDIRECT("Calculations!"&amp;ADDRESS(Calculations!$C159,20)))),"","Y")</f>
      </c>
      <c r="G159" s="70">
        <f ca="1">IF(ISERROR(FIND("M",INDIRECT("Calculations!"&amp;ADDRESS(Calculations!$C159,20)))),"","Y")</f>
      </c>
      <c r="H159" s="70">
        <f ca="1">IF(ISERROR(FIND("E",INDIRECT("Calculations!"&amp;ADDRESS(Calculations!$C159,20)))),"","Y")</f>
      </c>
      <c r="I159" s="70">
        <f ca="1">IF(ISERROR(FIND("B",INDIRECT("Calculations!"&amp;ADDRESS(Calculations!$C159,20)))),"","Y")</f>
      </c>
      <c r="J159" s="70">
        <f ca="1">IF(ISERROR(FIND("G",INDIRECT("Calculations!"&amp;ADDRESS(Calculations!$C159,20)))),"","Y")</f>
      </c>
      <c r="K159" s="70">
        <f ca="1">IF(ISERROR(FIND("T",INDIRECT("Calculations!"&amp;ADDRESS(Calculations!$C159,20)))),"","Y")</f>
      </c>
      <c r="L159" s="118">
        <f ca="1">IF(Calculations!A159&gt;Calculations!H$2,"",INDIRECT("Calculations!"&amp;ADDRESS(Calculations!$C159,22)))</f>
      </c>
      <c r="M159" s="118">
        <f>IF(Calculations!A159&gt;Calculations!H$2,"",Calculations!Y$2)</f>
      </c>
      <c r="N159" s="119">
        <f>IF(Calculations!A159&gt;Calculations!H$2,"",IF(Calculations!A159&gt;Calculations!F$2,Calculations!Z$2,Calculations!Z162))</f>
      </c>
      <c r="O159" s="118">
        <f>IF(Calculations!A159&gt;Calculations!H$2,"",IF(Calculations!A159&gt;Calculations!F$2,Calculations!AA$2,Calculations!AA162))</f>
      </c>
      <c r="P159" s="119">
        <f>IF(Calculations!A159&gt;Calculations!H$2,"",IF(Calculations!A159&gt;Calculations!F$2,Calculations!AB$2,Calculations!AB162))</f>
      </c>
      <c r="Q159" s="119">
        <f>IF(Calculations!A159&gt;Calculations!H$2,"",Calculations!AC$2)</f>
      </c>
      <c r="R159" s="119">
        <f>IF(Calculations!A159&gt;Calculations!H$2,"",Calculations!AD$2)</f>
      </c>
      <c r="S159" s="119">
        <f>IF(Calculations!A159&gt;Calculations!H$2,"",Calculations!AE$2)</f>
      </c>
      <c r="T159" s="119">
        <f>IF(Calculations!A159&gt;Calculations!H$2,"",Calculations!AF$2)</f>
      </c>
      <c r="U159" s="119">
        <f>IF(Calculations!A159&gt;Calculations!H$2,"",Calculations!AG$2)</f>
      </c>
      <c r="V159" s="119">
        <f>IF(Calculations!A159&gt;Calculations!H$2,"",Calculations!AH$2)</f>
      </c>
      <c r="W159" s="119">
        <f>IF(Calculations!A159&gt;Calculations!H$2,"",Calculations!AI$2)</f>
      </c>
      <c r="X159" s="120">
        <f>IF(Calculations!A159&gt;Calculations!H$2,"",IF(Calculations!A159&gt;Calculations!F$2,Calculations!AJ$2,Calculations!AJ162))</f>
      </c>
      <c r="Y159" s="119">
        <f>IF(Calculations!A159&gt;Calculations!H$2,"",IF(Calculations!A159&gt;Calculations!F$2,"",Calculations!AK162))</f>
      </c>
      <c r="Z159" s="118">
        <f ca="1">IF(Calculations!A159&gt;Calculations!H$2,"",INDIRECT("Calculations!"&amp;ADDRESS(Calculations!$C159,38)))</f>
      </c>
    </row>
    <row r="160" spans="1:26" ht="12.75">
      <c r="A160" s="117">
        <f>Calculations!B160</f>
      </c>
      <c r="B160" s="70">
        <f ca="1">IF(Calculations!A160&gt;Calculations!H$2,"",IF(Calculations!A160&gt;Calculations!F$2,INDIRECT("Calculations!"&amp;ADDRESS(Calculations!$C160,18)),""))</f>
      </c>
      <c r="C160" s="70">
        <f ca="1">IF(Calculations!A160&gt;Calculations!H$2,"",INDIRECT("Calculations!"&amp;ADDRESS(Calculations!$C160,19)))</f>
      </c>
      <c r="D160" s="70">
        <f ca="1">IF(Calculations!A160&gt;Calculations!H$2,"",INDIRECT("Calculations!"&amp;ADDRESS(Calculations!$C160,24)))</f>
      </c>
      <c r="E160" s="70">
        <f ca="1">IF(ISERROR(FIND("C",INDIRECT("Calculations!"&amp;ADDRESS(Calculations!$C160,20)))),"","Y")</f>
      </c>
      <c r="F160" s="70">
        <f ca="1">IF(ISERROR(FIND("F",INDIRECT("Calculations!"&amp;ADDRESS(Calculations!$C160,20)))),"","Y")</f>
      </c>
      <c r="G160" s="70">
        <f ca="1">IF(ISERROR(FIND("M",INDIRECT("Calculations!"&amp;ADDRESS(Calculations!$C160,20)))),"","Y")</f>
      </c>
      <c r="H160" s="70">
        <f ca="1">IF(ISERROR(FIND("E",INDIRECT("Calculations!"&amp;ADDRESS(Calculations!$C160,20)))),"","Y")</f>
      </c>
      <c r="I160" s="70">
        <f ca="1">IF(ISERROR(FIND("B",INDIRECT("Calculations!"&amp;ADDRESS(Calculations!$C160,20)))),"","Y")</f>
      </c>
      <c r="J160" s="70">
        <f ca="1">IF(ISERROR(FIND("G",INDIRECT("Calculations!"&amp;ADDRESS(Calculations!$C160,20)))),"","Y")</f>
      </c>
      <c r="K160" s="70">
        <f ca="1">IF(ISERROR(FIND("T",INDIRECT("Calculations!"&amp;ADDRESS(Calculations!$C160,20)))),"","Y")</f>
      </c>
      <c r="L160" s="118">
        <f ca="1">IF(Calculations!A160&gt;Calculations!H$2,"",INDIRECT("Calculations!"&amp;ADDRESS(Calculations!$C160,22)))</f>
      </c>
      <c r="M160" s="118">
        <f>IF(Calculations!A160&gt;Calculations!H$2,"",Calculations!Y$2)</f>
      </c>
      <c r="N160" s="119">
        <f>IF(Calculations!A160&gt;Calculations!H$2,"",IF(Calculations!A160&gt;Calculations!F$2,Calculations!Z$2,Calculations!Z163))</f>
      </c>
      <c r="O160" s="118">
        <f>IF(Calculations!A160&gt;Calculations!H$2,"",IF(Calculations!A160&gt;Calculations!F$2,Calculations!AA$2,Calculations!AA163))</f>
      </c>
      <c r="P160" s="119">
        <f>IF(Calculations!A160&gt;Calculations!H$2,"",IF(Calculations!A160&gt;Calculations!F$2,Calculations!AB$2,Calculations!AB163))</f>
      </c>
      <c r="Q160" s="119">
        <f>IF(Calculations!A160&gt;Calculations!H$2,"",Calculations!AC$2)</f>
      </c>
      <c r="R160" s="119">
        <f>IF(Calculations!A160&gt;Calculations!H$2,"",Calculations!AD$2)</f>
      </c>
      <c r="S160" s="119">
        <f>IF(Calculations!A160&gt;Calculations!H$2,"",Calculations!AE$2)</f>
      </c>
      <c r="T160" s="119">
        <f>IF(Calculations!A160&gt;Calculations!H$2,"",Calculations!AF$2)</f>
      </c>
      <c r="U160" s="119">
        <f>IF(Calculations!A160&gt;Calculations!H$2,"",Calculations!AG$2)</f>
      </c>
      <c r="V160" s="119">
        <f>IF(Calculations!A160&gt;Calculations!H$2,"",Calculations!AH$2)</f>
      </c>
      <c r="W160" s="119">
        <f>IF(Calculations!A160&gt;Calculations!H$2,"",Calculations!AI$2)</f>
      </c>
      <c r="X160" s="120">
        <f>IF(Calculations!A160&gt;Calculations!H$2,"",IF(Calculations!A160&gt;Calculations!F$2,Calculations!AJ$2,Calculations!AJ163))</f>
      </c>
      <c r="Y160" s="119">
        <f>IF(Calculations!A160&gt;Calculations!H$2,"",IF(Calculations!A160&gt;Calculations!F$2,"",Calculations!AK163))</f>
      </c>
      <c r="Z160" s="118">
        <f ca="1">IF(Calculations!A160&gt;Calculations!H$2,"",INDIRECT("Calculations!"&amp;ADDRESS(Calculations!$C160,38)))</f>
      </c>
    </row>
    <row r="161" spans="1:26" ht="12.75">
      <c r="A161" s="117">
        <f>Calculations!B161</f>
      </c>
      <c r="B161" s="70">
        <f ca="1">IF(Calculations!A161&gt;Calculations!H$2,"",IF(Calculations!A161&gt;Calculations!F$2,INDIRECT("Calculations!"&amp;ADDRESS(Calculations!$C161,18)),""))</f>
      </c>
      <c r="C161" s="70">
        <f ca="1">IF(Calculations!A161&gt;Calculations!H$2,"",INDIRECT("Calculations!"&amp;ADDRESS(Calculations!$C161,19)))</f>
      </c>
      <c r="D161" s="70">
        <f ca="1">IF(Calculations!A161&gt;Calculations!H$2,"",INDIRECT("Calculations!"&amp;ADDRESS(Calculations!$C161,24)))</f>
      </c>
      <c r="E161" s="70">
        <f ca="1">IF(ISERROR(FIND("C",INDIRECT("Calculations!"&amp;ADDRESS(Calculations!$C161,20)))),"","Y")</f>
      </c>
      <c r="F161" s="70">
        <f ca="1">IF(ISERROR(FIND("F",INDIRECT("Calculations!"&amp;ADDRESS(Calculations!$C161,20)))),"","Y")</f>
      </c>
      <c r="G161" s="70">
        <f ca="1">IF(ISERROR(FIND("M",INDIRECT("Calculations!"&amp;ADDRESS(Calculations!$C161,20)))),"","Y")</f>
      </c>
      <c r="H161" s="70">
        <f ca="1">IF(ISERROR(FIND("E",INDIRECT("Calculations!"&amp;ADDRESS(Calculations!$C161,20)))),"","Y")</f>
      </c>
      <c r="I161" s="70">
        <f ca="1">IF(ISERROR(FIND("B",INDIRECT("Calculations!"&amp;ADDRESS(Calculations!$C161,20)))),"","Y")</f>
      </c>
      <c r="J161" s="70">
        <f ca="1">IF(ISERROR(FIND("G",INDIRECT("Calculations!"&amp;ADDRESS(Calculations!$C161,20)))),"","Y")</f>
      </c>
      <c r="K161" s="70">
        <f ca="1">IF(ISERROR(FIND("T",INDIRECT("Calculations!"&amp;ADDRESS(Calculations!$C161,20)))),"","Y")</f>
      </c>
      <c r="L161" s="118">
        <f ca="1">IF(Calculations!A161&gt;Calculations!H$2,"",INDIRECT("Calculations!"&amp;ADDRESS(Calculations!$C161,22)))</f>
      </c>
      <c r="M161" s="118">
        <f>IF(Calculations!A161&gt;Calculations!H$2,"",Calculations!Y$2)</f>
      </c>
      <c r="N161" s="119">
        <f>IF(Calculations!A161&gt;Calculations!H$2,"",IF(Calculations!A161&gt;Calculations!F$2,Calculations!Z$2,Calculations!Z164))</f>
      </c>
      <c r="O161" s="118">
        <f>IF(Calculations!A161&gt;Calculations!H$2,"",IF(Calculations!A161&gt;Calculations!F$2,Calculations!AA$2,Calculations!AA164))</f>
      </c>
      <c r="P161" s="119">
        <f>IF(Calculations!A161&gt;Calculations!H$2,"",IF(Calculations!A161&gt;Calculations!F$2,Calculations!AB$2,Calculations!AB164))</f>
      </c>
      <c r="Q161" s="119">
        <f>IF(Calculations!A161&gt;Calculations!H$2,"",Calculations!AC$2)</f>
      </c>
      <c r="R161" s="119">
        <f>IF(Calculations!A161&gt;Calculations!H$2,"",Calculations!AD$2)</f>
      </c>
      <c r="S161" s="119">
        <f>IF(Calculations!A161&gt;Calculations!H$2,"",Calculations!AE$2)</f>
      </c>
      <c r="T161" s="119">
        <f>IF(Calculations!A161&gt;Calculations!H$2,"",Calculations!AF$2)</f>
      </c>
      <c r="U161" s="119">
        <f>IF(Calculations!A161&gt;Calculations!H$2,"",Calculations!AG$2)</f>
      </c>
      <c r="V161" s="119">
        <f>IF(Calculations!A161&gt;Calculations!H$2,"",Calculations!AH$2)</f>
      </c>
      <c r="W161" s="119">
        <f>IF(Calculations!A161&gt;Calculations!H$2,"",Calculations!AI$2)</f>
      </c>
      <c r="X161" s="120">
        <f>IF(Calculations!A161&gt;Calculations!H$2,"",IF(Calculations!A161&gt;Calculations!F$2,Calculations!AJ$2,Calculations!AJ164))</f>
      </c>
      <c r="Y161" s="119">
        <f>IF(Calculations!A161&gt;Calculations!H$2,"",IF(Calculations!A161&gt;Calculations!F$2,"",Calculations!AK164))</f>
      </c>
      <c r="Z161" s="118">
        <f ca="1">IF(Calculations!A161&gt;Calculations!H$2,"",INDIRECT("Calculations!"&amp;ADDRESS(Calculations!$C161,38)))</f>
      </c>
    </row>
    <row r="162" spans="1:26" ht="12.75">
      <c r="A162" s="117">
        <f>Calculations!B162</f>
      </c>
      <c r="B162" s="70">
        <f ca="1">IF(Calculations!A162&gt;Calculations!H$2,"",IF(Calculations!A162&gt;Calculations!F$2,INDIRECT("Calculations!"&amp;ADDRESS(Calculations!$C162,18)),""))</f>
      </c>
      <c r="C162" s="70">
        <f ca="1">IF(Calculations!A162&gt;Calculations!H$2,"",INDIRECT("Calculations!"&amp;ADDRESS(Calculations!$C162,19)))</f>
      </c>
      <c r="D162" s="70">
        <f ca="1">IF(Calculations!A162&gt;Calculations!H$2,"",INDIRECT("Calculations!"&amp;ADDRESS(Calculations!$C162,24)))</f>
      </c>
      <c r="E162" s="70">
        <f ca="1">IF(ISERROR(FIND("C",INDIRECT("Calculations!"&amp;ADDRESS(Calculations!$C162,20)))),"","Y")</f>
      </c>
      <c r="F162" s="70">
        <f ca="1">IF(ISERROR(FIND("F",INDIRECT("Calculations!"&amp;ADDRESS(Calculations!$C162,20)))),"","Y")</f>
      </c>
      <c r="G162" s="70">
        <f ca="1">IF(ISERROR(FIND("M",INDIRECT("Calculations!"&amp;ADDRESS(Calculations!$C162,20)))),"","Y")</f>
      </c>
      <c r="H162" s="70">
        <f ca="1">IF(ISERROR(FIND("E",INDIRECT("Calculations!"&amp;ADDRESS(Calculations!$C162,20)))),"","Y")</f>
      </c>
      <c r="I162" s="70">
        <f ca="1">IF(ISERROR(FIND("B",INDIRECT("Calculations!"&amp;ADDRESS(Calculations!$C162,20)))),"","Y")</f>
      </c>
      <c r="J162" s="70">
        <f ca="1">IF(ISERROR(FIND("G",INDIRECT("Calculations!"&amp;ADDRESS(Calculations!$C162,20)))),"","Y")</f>
      </c>
      <c r="K162" s="70">
        <f ca="1">IF(ISERROR(FIND("T",INDIRECT("Calculations!"&amp;ADDRESS(Calculations!$C162,20)))),"","Y")</f>
      </c>
      <c r="L162" s="118">
        <f ca="1">IF(Calculations!A162&gt;Calculations!H$2,"",INDIRECT("Calculations!"&amp;ADDRESS(Calculations!$C162,22)))</f>
      </c>
      <c r="M162" s="118">
        <f>IF(Calculations!A162&gt;Calculations!H$2,"",Calculations!Y$2)</f>
      </c>
      <c r="N162" s="119">
        <f>IF(Calculations!A162&gt;Calculations!H$2,"",IF(Calculations!A162&gt;Calculations!F$2,Calculations!Z$2,Calculations!Z165))</f>
      </c>
      <c r="O162" s="118">
        <f>IF(Calculations!A162&gt;Calculations!H$2,"",IF(Calculations!A162&gt;Calculations!F$2,Calculations!AA$2,Calculations!AA165))</f>
      </c>
      <c r="P162" s="119">
        <f>IF(Calculations!A162&gt;Calculations!H$2,"",IF(Calculations!A162&gt;Calculations!F$2,Calculations!AB$2,Calculations!AB165))</f>
      </c>
      <c r="Q162" s="119">
        <f>IF(Calculations!A162&gt;Calculations!H$2,"",Calculations!AC$2)</f>
      </c>
      <c r="R162" s="119">
        <f>IF(Calculations!A162&gt;Calculations!H$2,"",Calculations!AD$2)</f>
      </c>
      <c r="S162" s="119">
        <f>IF(Calculations!A162&gt;Calculations!H$2,"",Calculations!AE$2)</f>
      </c>
      <c r="T162" s="119">
        <f>IF(Calculations!A162&gt;Calculations!H$2,"",Calculations!AF$2)</f>
      </c>
      <c r="U162" s="119">
        <f>IF(Calculations!A162&gt;Calculations!H$2,"",Calculations!AG$2)</f>
      </c>
      <c r="V162" s="119">
        <f>IF(Calculations!A162&gt;Calculations!H$2,"",Calculations!AH$2)</f>
      </c>
      <c r="W162" s="119">
        <f>IF(Calculations!A162&gt;Calculations!H$2,"",Calculations!AI$2)</f>
      </c>
      <c r="X162" s="120">
        <f>IF(Calculations!A162&gt;Calculations!H$2,"",IF(Calculations!A162&gt;Calculations!F$2,Calculations!AJ$2,Calculations!AJ165))</f>
      </c>
      <c r="Y162" s="119">
        <f>IF(Calculations!A162&gt;Calculations!H$2,"",IF(Calculations!A162&gt;Calculations!F$2,"",Calculations!AK165))</f>
      </c>
      <c r="Z162" s="118">
        <f ca="1">IF(Calculations!A162&gt;Calculations!H$2,"",INDIRECT("Calculations!"&amp;ADDRESS(Calculations!$C162,38)))</f>
      </c>
    </row>
    <row r="163" spans="1:26" ht="12.75">
      <c r="A163" s="117">
        <f>Calculations!B163</f>
      </c>
      <c r="B163" s="70">
        <f ca="1">IF(Calculations!A163&gt;Calculations!H$2,"",IF(Calculations!A163&gt;Calculations!F$2,INDIRECT("Calculations!"&amp;ADDRESS(Calculations!$C163,18)),""))</f>
      </c>
      <c r="C163" s="70">
        <f ca="1">IF(Calculations!A163&gt;Calculations!H$2,"",INDIRECT("Calculations!"&amp;ADDRESS(Calculations!$C163,19)))</f>
      </c>
      <c r="D163" s="70">
        <f ca="1">IF(Calculations!A163&gt;Calculations!H$2,"",INDIRECT("Calculations!"&amp;ADDRESS(Calculations!$C163,24)))</f>
      </c>
      <c r="E163" s="70">
        <f ca="1">IF(ISERROR(FIND("C",INDIRECT("Calculations!"&amp;ADDRESS(Calculations!$C163,20)))),"","Y")</f>
      </c>
      <c r="F163" s="70">
        <f ca="1">IF(ISERROR(FIND("F",INDIRECT("Calculations!"&amp;ADDRESS(Calculations!$C163,20)))),"","Y")</f>
      </c>
      <c r="G163" s="70">
        <f ca="1">IF(ISERROR(FIND("M",INDIRECT("Calculations!"&amp;ADDRESS(Calculations!$C163,20)))),"","Y")</f>
      </c>
      <c r="H163" s="70">
        <f ca="1">IF(ISERROR(FIND("E",INDIRECT("Calculations!"&amp;ADDRESS(Calculations!$C163,20)))),"","Y")</f>
      </c>
      <c r="I163" s="70">
        <f ca="1">IF(ISERROR(FIND("B",INDIRECT("Calculations!"&amp;ADDRESS(Calculations!$C163,20)))),"","Y")</f>
      </c>
      <c r="J163" s="70">
        <f ca="1">IF(ISERROR(FIND("G",INDIRECT("Calculations!"&amp;ADDRESS(Calculations!$C163,20)))),"","Y")</f>
      </c>
      <c r="K163" s="70">
        <f ca="1">IF(ISERROR(FIND("T",INDIRECT("Calculations!"&amp;ADDRESS(Calculations!$C163,20)))),"","Y")</f>
      </c>
      <c r="L163" s="118">
        <f ca="1">IF(Calculations!A163&gt;Calculations!H$2,"",INDIRECT("Calculations!"&amp;ADDRESS(Calculations!$C163,22)))</f>
      </c>
      <c r="M163" s="118">
        <f>IF(Calculations!A163&gt;Calculations!H$2,"",Calculations!Y$2)</f>
      </c>
      <c r="N163" s="119">
        <f>IF(Calculations!A163&gt;Calculations!H$2,"",IF(Calculations!A163&gt;Calculations!F$2,Calculations!Z$2,Calculations!Z166))</f>
      </c>
      <c r="O163" s="118">
        <f>IF(Calculations!A163&gt;Calculations!H$2,"",IF(Calculations!A163&gt;Calculations!F$2,Calculations!AA$2,Calculations!AA166))</f>
      </c>
      <c r="P163" s="119">
        <f>IF(Calculations!A163&gt;Calculations!H$2,"",IF(Calculations!A163&gt;Calculations!F$2,Calculations!AB$2,Calculations!AB166))</f>
      </c>
      <c r="Q163" s="119">
        <f>IF(Calculations!A163&gt;Calculations!H$2,"",Calculations!AC$2)</f>
      </c>
      <c r="R163" s="119">
        <f>IF(Calculations!A163&gt;Calculations!H$2,"",Calculations!AD$2)</f>
      </c>
      <c r="S163" s="119">
        <f>IF(Calculations!A163&gt;Calculations!H$2,"",Calculations!AE$2)</f>
      </c>
      <c r="T163" s="119">
        <f>IF(Calculations!A163&gt;Calculations!H$2,"",Calculations!AF$2)</f>
      </c>
      <c r="U163" s="119">
        <f>IF(Calculations!A163&gt;Calculations!H$2,"",Calculations!AG$2)</f>
      </c>
      <c r="V163" s="119">
        <f>IF(Calculations!A163&gt;Calculations!H$2,"",Calculations!AH$2)</f>
      </c>
      <c r="W163" s="119">
        <f>IF(Calculations!A163&gt;Calculations!H$2,"",Calculations!AI$2)</f>
      </c>
      <c r="X163" s="120">
        <f>IF(Calculations!A163&gt;Calculations!H$2,"",IF(Calculations!A163&gt;Calculations!F$2,Calculations!AJ$2,Calculations!AJ166))</f>
      </c>
      <c r="Y163" s="119">
        <f>IF(Calculations!A163&gt;Calculations!H$2,"",IF(Calculations!A163&gt;Calculations!F$2,"",Calculations!AK166))</f>
      </c>
      <c r="Z163" s="118">
        <f ca="1">IF(Calculations!A163&gt;Calculations!H$2,"",INDIRECT("Calculations!"&amp;ADDRESS(Calculations!$C163,38)))</f>
      </c>
    </row>
    <row r="164" spans="1:26" ht="12.75">
      <c r="A164" s="117">
        <f>Calculations!B164</f>
      </c>
      <c r="B164" s="70">
        <f ca="1">IF(Calculations!A164&gt;Calculations!H$2,"",IF(Calculations!A164&gt;Calculations!F$2,INDIRECT("Calculations!"&amp;ADDRESS(Calculations!$C164,18)),""))</f>
      </c>
      <c r="C164" s="70">
        <f ca="1">IF(Calculations!A164&gt;Calculations!H$2,"",INDIRECT("Calculations!"&amp;ADDRESS(Calculations!$C164,19)))</f>
      </c>
      <c r="D164" s="70">
        <f ca="1">IF(Calculations!A164&gt;Calculations!H$2,"",INDIRECT("Calculations!"&amp;ADDRESS(Calculations!$C164,24)))</f>
      </c>
      <c r="E164" s="70">
        <f ca="1">IF(ISERROR(FIND("C",INDIRECT("Calculations!"&amp;ADDRESS(Calculations!$C164,20)))),"","Y")</f>
      </c>
      <c r="F164" s="70">
        <f ca="1">IF(ISERROR(FIND("F",INDIRECT("Calculations!"&amp;ADDRESS(Calculations!$C164,20)))),"","Y")</f>
      </c>
      <c r="G164" s="70">
        <f ca="1">IF(ISERROR(FIND("M",INDIRECT("Calculations!"&amp;ADDRESS(Calculations!$C164,20)))),"","Y")</f>
      </c>
      <c r="H164" s="70">
        <f ca="1">IF(ISERROR(FIND("E",INDIRECT("Calculations!"&amp;ADDRESS(Calculations!$C164,20)))),"","Y")</f>
      </c>
      <c r="I164" s="70">
        <f ca="1">IF(ISERROR(FIND("B",INDIRECT("Calculations!"&amp;ADDRESS(Calculations!$C164,20)))),"","Y")</f>
      </c>
      <c r="J164" s="70">
        <f ca="1">IF(ISERROR(FIND("G",INDIRECT("Calculations!"&amp;ADDRESS(Calculations!$C164,20)))),"","Y")</f>
      </c>
      <c r="K164" s="70">
        <f ca="1">IF(ISERROR(FIND("T",INDIRECT("Calculations!"&amp;ADDRESS(Calculations!$C164,20)))),"","Y")</f>
      </c>
      <c r="L164" s="118">
        <f ca="1">IF(Calculations!A164&gt;Calculations!H$2,"",INDIRECT("Calculations!"&amp;ADDRESS(Calculations!$C164,22)))</f>
      </c>
      <c r="M164" s="118">
        <f>IF(Calculations!A164&gt;Calculations!H$2,"",Calculations!Y$2)</f>
      </c>
      <c r="N164" s="119">
        <f>IF(Calculations!A164&gt;Calculations!H$2,"",IF(Calculations!A164&gt;Calculations!F$2,Calculations!Z$2,Calculations!Z167))</f>
      </c>
      <c r="O164" s="118">
        <f>IF(Calculations!A164&gt;Calculations!H$2,"",IF(Calculations!A164&gt;Calculations!F$2,Calculations!AA$2,Calculations!AA167))</f>
      </c>
      <c r="P164" s="119">
        <f>IF(Calculations!A164&gt;Calculations!H$2,"",IF(Calculations!A164&gt;Calculations!F$2,Calculations!AB$2,Calculations!AB167))</f>
      </c>
      <c r="Q164" s="119">
        <f>IF(Calculations!A164&gt;Calculations!H$2,"",Calculations!AC$2)</f>
      </c>
      <c r="R164" s="119">
        <f>IF(Calculations!A164&gt;Calculations!H$2,"",Calculations!AD$2)</f>
      </c>
      <c r="S164" s="119">
        <f>IF(Calculations!A164&gt;Calculations!H$2,"",Calculations!AE$2)</f>
      </c>
      <c r="T164" s="119">
        <f>IF(Calculations!A164&gt;Calculations!H$2,"",Calculations!AF$2)</f>
      </c>
      <c r="U164" s="119">
        <f>IF(Calculations!A164&gt;Calculations!H$2,"",Calculations!AG$2)</f>
      </c>
      <c r="V164" s="119">
        <f>IF(Calculations!A164&gt;Calculations!H$2,"",Calculations!AH$2)</f>
      </c>
      <c r="W164" s="119">
        <f>IF(Calculations!A164&gt;Calculations!H$2,"",Calculations!AI$2)</f>
      </c>
      <c r="X164" s="120">
        <f>IF(Calculations!A164&gt;Calculations!H$2,"",IF(Calculations!A164&gt;Calculations!F$2,Calculations!AJ$2,Calculations!AJ167))</f>
      </c>
      <c r="Y164" s="119">
        <f>IF(Calculations!A164&gt;Calculations!H$2,"",IF(Calculations!A164&gt;Calculations!F$2,"",Calculations!AK167))</f>
      </c>
      <c r="Z164" s="118">
        <f ca="1">IF(Calculations!A164&gt;Calculations!H$2,"",INDIRECT("Calculations!"&amp;ADDRESS(Calculations!$C164,38)))</f>
      </c>
    </row>
    <row r="165" spans="1:26" ht="12.75">
      <c r="A165" s="117">
        <f>Calculations!B165</f>
      </c>
      <c r="B165" s="70">
        <f ca="1">IF(Calculations!A165&gt;Calculations!H$2,"",IF(Calculations!A165&gt;Calculations!F$2,INDIRECT("Calculations!"&amp;ADDRESS(Calculations!$C165,18)),""))</f>
      </c>
      <c r="C165" s="70">
        <f ca="1">IF(Calculations!A165&gt;Calculations!H$2,"",INDIRECT("Calculations!"&amp;ADDRESS(Calculations!$C165,19)))</f>
      </c>
      <c r="D165" s="70">
        <f ca="1">IF(Calculations!A165&gt;Calculations!H$2,"",INDIRECT("Calculations!"&amp;ADDRESS(Calculations!$C165,24)))</f>
      </c>
      <c r="E165" s="70">
        <f ca="1">IF(ISERROR(FIND("C",INDIRECT("Calculations!"&amp;ADDRESS(Calculations!$C165,20)))),"","Y")</f>
      </c>
      <c r="F165" s="70">
        <f ca="1">IF(ISERROR(FIND("F",INDIRECT("Calculations!"&amp;ADDRESS(Calculations!$C165,20)))),"","Y")</f>
      </c>
      <c r="G165" s="70">
        <f ca="1">IF(ISERROR(FIND("M",INDIRECT("Calculations!"&amp;ADDRESS(Calculations!$C165,20)))),"","Y")</f>
      </c>
      <c r="H165" s="70">
        <f ca="1">IF(ISERROR(FIND("E",INDIRECT("Calculations!"&amp;ADDRESS(Calculations!$C165,20)))),"","Y")</f>
      </c>
      <c r="I165" s="70">
        <f ca="1">IF(ISERROR(FIND("B",INDIRECT("Calculations!"&amp;ADDRESS(Calculations!$C165,20)))),"","Y")</f>
      </c>
      <c r="J165" s="70">
        <f ca="1">IF(ISERROR(FIND("G",INDIRECT("Calculations!"&amp;ADDRESS(Calculations!$C165,20)))),"","Y")</f>
      </c>
      <c r="K165" s="70">
        <f ca="1">IF(ISERROR(FIND("T",INDIRECT("Calculations!"&amp;ADDRESS(Calculations!$C165,20)))),"","Y")</f>
      </c>
      <c r="L165" s="118">
        <f ca="1">IF(Calculations!A165&gt;Calculations!H$2,"",INDIRECT("Calculations!"&amp;ADDRESS(Calculations!$C165,22)))</f>
      </c>
      <c r="M165" s="118">
        <f>IF(Calculations!A165&gt;Calculations!H$2,"",Calculations!Y$2)</f>
      </c>
      <c r="N165" s="119">
        <f>IF(Calculations!A165&gt;Calculations!H$2,"",IF(Calculations!A165&gt;Calculations!F$2,Calculations!Z$2,Calculations!Z168))</f>
      </c>
      <c r="O165" s="118">
        <f>IF(Calculations!A165&gt;Calculations!H$2,"",IF(Calculations!A165&gt;Calculations!F$2,Calculations!AA$2,Calculations!AA168))</f>
      </c>
      <c r="P165" s="119">
        <f>IF(Calculations!A165&gt;Calculations!H$2,"",IF(Calculations!A165&gt;Calculations!F$2,Calculations!AB$2,Calculations!AB168))</f>
      </c>
      <c r="Q165" s="119">
        <f>IF(Calculations!A165&gt;Calculations!H$2,"",Calculations!AC$2)</f>
      </c>
      <c r="R165" s="119">
        <f>IF(Calculations!A165&gt;Calculations!H$2,"",Calculations!AD$2)</f>
      </c>
      <c r="S165" s="119">
        <f>IF(Calculations!A165&gt;Calculations!H$2,"",Calculations!AE$2)</f>
      </c>
      <c r="T165" s="119">
        <f>IF(Calculations!A165&gt;Calculations!H$2,"",Calculations!AF$2)</f>
      </c>
      <c r="U165" s="119">
        <f>IF(Calculations!A165&gt;Calculations!H$2,"",Calculations!AG$2)</f>
      </c>
      <c r="V165" s="119">
        <f>IF(Calculations!A165&gt;Calculations!H$2,"",Calculations!AH$2)</f>
      </c>
      <c r="W165" s="119">
        <f>IF(Calculations!A165&gt;Calculations!H$2,"",Calculations!AI$2)</f>
      </c>
      <c r="X165" s="120">
        <f>IF(Calculations!A165&gt;Calculations!H$2,"",IF(Calculations!A165&gt;Calculations!F$2,Calculations!AJ$2,Calculations!AJ168))</f>
      </c>
      <c r="Y165" s="119">
        <f>IF(Calculations!A165&gt;Calculations!H$2,"",IF(Calculations!A165&gt;Calculations!F$2,"",Calculations!AK168))</f>
      </c>
      <c r="Z165" s="118">
        <f ca="1">IF(Calculations!A165&gt;Calculations!H$2,"",INDIRECT("Calculations!"&amp;ADDRESS(Calculations!$C165,38)))</f>
      </c>
    </row>
    <row r="166" spans="1:26" ht="12.75">
      <c r="A166" s="117">
        <f>Calculations!B166</f>
      </c>
      <c r="B166" s="70">
        <f ca="1">IF(Calculations!A166&gt;Calculations!H$2,"",IF(Calculations!A166&gt;Calculations!F$2,INDIRECT("Calculations!"&amp;ADDRESS(Calculations!$C166,18)),""))</f>
      </c>
      <c r="C166" s="70">
        <f ca="1">IF(Calculations!A166&gt;Calculations!H$2,"",INDIRECT("Calculations!"&amp;ADDRESS(Calculations!$C166,19)))</f>
      </c>
      <c r="D166" s="70">
        <f ca="1">IF(Calculations!A166&gt;Calculations!H$2,"",INDIRECT("Calculations!"&amp;ADDRESS(Calculations!$C166,24)))</f>
      </c>
      <c r="E166" s="70">
        <f ca="1">IF(ISERROR(FIND("C",INDIRECT("Calculations!"&amp;ADDRESS(Calculations!$C166,20)))),"","Y")</f>
      </c>
      <c r="F166" s="70">
        <f ca="1">IF(ISERROR(FIND("F",INDIRECT("Calculations!"&amp;ADDRESS(Calculations!$C166,20)))),"","Y")</f>
      </c>
      <c r="G166" s="70">
        <f ca="1">IF(ISERROR(FIND("M",INDIRECT("Calculations!"&amp;ADDRESS(Calculations!$C166,20)))),"","Y")</f>
      </c>
      <c r="H166" s="70">
        <f ca="1">IF(ISERROR(FIND("E",INDIRECT("Calculations!"&amp;ADDRESS(Calculations!$C166,20)))),"","Y")</f>
      </c>
      <c r="I166" s="70">
        <f ca="1">IF(ISERROR(FIND("B",INDIRECT("Calculations!"&amp;ADDRESS(Calculations!$C166,20)))),"","Y")</f>
      </c>
      <c r="J166" s="70">
        <f ca="1">IF(ISERROR(FIND("G",INDIRECT("Calculations!"&amp;ADDRESS(Calculations!$C166,20)))),"","Y")</f>
      </c>
      <c r="K166" s="70">
        <f ca="1">IF(ISERROR(FIND("T",INDIRECT("Calculations!"&amp;ADDRESS(Calculations!$C166,20)))),"","Y")</f>
      </c>
      <c r="L166" s="118">
        <f ca="1">IF(Calculations!A166&gt;Calculations!H$2,"",INDIRECT("Calculations!"&amp;ADDRESS(Calculations!$C166,22)))</f>
      </c>
      <c r="M166" s="118">
        <f>IF(Calculations!A166&gt;Calculations!H$2,"",Calculations!Y$2)</f>
      </c>
      <c r="N166" s="119">
        <f>IF(Calculations!A166&gt;Calculations!H$2,"",IF(Calculations!A166&gt;Calculations!F$2,Calculations!Z$2,Calculations!Z169))</f>
      </c>
      <c r="O166" s="118">
        <f>IF(Calculations!A166&gt;Calculations!H$2,"",IF(Calculations!A166&gt;Calculations!F$2,Calculations!AA$2,Calculations!AA169))</f>
      </c>
      <c r="P166" s="119">
        <f>IF(Calculations!A166&gt;Calculations!H$2,"",IF(Calculations!A166&gt;Calculations!F$2,Calculations!AB$2,Calculations!AB169))</f>
      </c>
      <c r="Q166" s="119">
        <f>IF(Calculations!A166&gt;Calculations!H$2,"",Calculations!AC$2)</f>
      </c>
      <c r="R166" s="119">
        <f>IF(Calculations!A166&gt;Calculations!H$2,"",Calculations!AD$2)</f>
      </c>
      <c r="S166" s="119">
        <f>IF(Calculations!A166&gt;Calculations!H$2,"",Calculations!AE$2)</f>
      </c>
      <c r="T166" s="119">
        <f>IF(Calculations!A166&gt;Calculations!H$2,"",Calculations!AF$2)</f>
      </c>
      <c r="U166" s="119">
        <f>IF(Calculations!A166&gt;Calculations!H$2,"",Calculations!AG$2)</f>
      </c>
      <c r="V166" s="119">
        <f>IF(Calculations!A166&gt;Calculations!H$2,"",Calculations!AH$2)</f>
      </c>
      <c r="W166" s="119">
        <f>IF(Calculations!A166&gt;Calculations!H$2,"",Calculations!AI$2)</f>
      </c>
      <c r="X166" s="120">
        <f>IF(Calculations!A166&gt;Calculations!H$2,"",IF(Calculations!A166&gt;Calculations!F$2,Calculations!AJ$2,Calculations!AJ169))</f>
      </c>
      <c r="Y166" s="119">
        <f>IF(Calculations!A166&gt;Calculations!H$2,"",IF(Calculations!A166&gt;Calculations!F$2,"",Calculations!AK169))</f>
      </c>
      <c r="Z166" s="118">
        <f ca="1">IF(Calculations!A166&gt;Calculations!H$2,"",INDIRECT("Calculations!"&amp;ADDRESS(Calculations!$C166,38)))</f>
      </c>
    </row>
    <row r="167" spans="1:26" ht="12.75">
      <c r="A167" s="117">
        <f>Calculations!B167</f>
      </c>
      <c r="B167" s="70">
        <f ca="1">IF(Calculations!A167&gt;Calculations!H$2,"",IF(Calculations!A167&gt;Calculations!F$2,INDIRECT("Calculations!"&amp;ADDRESS(Calculations!$C167,18)),""))</f>
      </c>
      <c r="C167" s="70">
        <f ca="1">IF(Calculations!A167&gt;Calculations!H$2,"",INDIRECT("Calculations!"&amp;ADDRESS(Calculations!$C167,19)))</f>
      </c>
      <c r="D167" s="70">
        <f ca="1">IF(Calculations!A167&gt;Calculations!H$2,"",INDIRECT("Calculations!"&amp;ADDRESS(Calculations!$C167,24)))</f>
      </c>
      <c r="E167" s="70">
        <f ca="1">IF(ISERROR(FIND("C",INDIRECT("Calculations!"&amp;ADDRESS(Calculations!$C167,20)))),"","Y")</f>
      </c>
      <c r="F167" s="70">
        <f ca="1">IF(ISERROR(FIND("F",INDIRECT("Calculations!"&amp;ADDRESS(Calculations!$C167,20)))),"","Y")</f>
      </c>
      <c r="G167" s="70">
        <f ca="1">IF(ISERROR(FIND("M",INDIRECT("Calculations!"&amp;ADDRESS(Calculations!$C167,20)))),"","Y")</f>
      </c>
      <c r="H167" s="70">
        <f ca="1">IF(ISERROR(FIND("E",INDIRECT("Calculations!"&amp;ADDRESS(Calculations!$C167,20)))),"","Y")</f>
      </c>
      <c r="I167" s="70">
        <f ca="1">IF(ISERROR(FIND("B",INDIRECT("Calculations!"&amp;ADDRESS(Calculations!$C167,20)))),"","Y")</f>
      </c>
      <c r="J167" s="70">
        <f ca="1">IF(ISERROR(FIND("G",INDIRECT("Calculations!"&amp;ADDRESS(Calculations!$C167,20)))),"","Y")</f>
      </c>
      <c r="K167" s="70">
        <f ca="1">IF(ISERROR(FIND("T",INDIRECT("Calculations!"&amp;ADDRESS(Calculations!$C167,20)))),"","Y")</f>
      </c>
      <c r="L167" s="118">
        <f ca="1">IF(Calculations!A167&gt;Calculations!H$2,"",INDIRECT("Calculations!"&amp;ADDRESS(Calculations!$C167,22)))</f>
      </c>
      <c r="M167" s="118">
        <f>IF(Calculations!A167&gt;Calculations!H$2,"",Calculations!Y$2)</f>
      </c>
      <c r="N167" s="119">
        <f>IF(Calculations!A167&gt;Calculations!H$2,"",IF(Calculations!A167&gt;Calculations!F$2,Calculations!Z$2,Calculations!Z170))</f>
      </c>
      <c r="O167" s="118">
        <f>IF(Calculations!A167&gt;Calculations!H$2,"",IF(Calculations!A167&gt;Calculations!F$2,Calculations!AA$2,Calculations!AA170))</f>
      </c>
      <c r="P167" s="119">
        <f>IF(Calculations!A167&gt;Calculations!H$2,"",IF(Calculations!A167&gt;Calculations!F$2,Calculations!AB$2,Calculations!AB170))</f>
      </c>
      <c r="Q167" s="119">
        <f>IF(Calculations!A167&gt;Calculations!H$2,"",Calculations!AC$2)</f>
      </c>
      <c r="R167" s="119">
        <f>IF(Calculations!A167&gt;Calculations!H$2,"",Calculations!AD$2)</f>
      </c>
      <c r="S167" s="119">
        <f>IF(Calculations!A167&gt;Calculations!H$2,"",Calculations!AE$2)</f>
      </c>
      <c r="T167" s="119">
        <f>IF(Calculations!A167&gt;Calculations!H$2,"",Calculations!AF$2)</f>
      </c>
      <c r="U167" s="119">
        <f>IF(Calculations!A167&gt;Calculations!H$2,"",Calculations!AG$2)</f>
      </c>
      <c r="V167" s="119">
        <f>IF(Calculations!A167&gt;Calculations!H$2,"",Calculations!AH$2)</f>
      </c>
      <c r="W167" s="119">
        <f>IF(Calculations!A167&gt;Calculations!H$2,"",Calculations!AI$2)</f>
      </c>
      <c r="X167" s="120">
        <f>IF(Calculations!A167&gt;Calculations!H$2,"",IF(Calculations!A167&gt;Calculations!F$2,Calculations!AJ$2,Calculations!AJ170))</f>
      </c>
      <c r="Y167" s="119">
        <f>IF(Calculations!A167&gt;Calculations!H$2,"",IF(Calculations!A167&gt;Calculations!F$2,"",Calculations!AK170))</f>
      </c>
      <c r="Z167" s="118">
        <f ca="1">IF(Calculations!A167&gt;Calculations!H$2,"",INDIRECT("Calculations!"&amp;ADDRESS(Calculations!$C167,38)))</f>
      </c>
    </row>
    <row r="168" spans="1:26" ht="12.75">
      <c r="A168" s="117">
        <f>Calculations!B168</f>
      </c>
      <c r="B168" s="70">
        <f ca="1">IF(Calculations!A168&gt;Calculations!H$2,"",IF(Calculations!A168&gt;Calculations!F$2,INDIRECT("Calculations!"&amp;ADDRESS(Calculations!$C168,18)),""))</f>
      </c>
      <c r="C168" s="70">
        <f ca="1">IF(Calculations!A168&gt;Calculations!H$2,"",INDIRECT("Calculations!"&amp;ADDRESS(Calculations!$C168,19)))</f>
      </c>
      <c r="D168" s="70">
        <f ca="1">IF(Calculations!A168&gt;Calculations!H$2,"",INDIRECT("Calculations!"&amp;ADDRESS(Calculations!$C168,24)))</f>
      </c>
      <c r="E168" s="70">
        <f ca="1">IF(ISERROR(FIND("C",INDIRECT("Calculations!"&amp;ADDRESS(Calculations!$C168,20)))),"","Y")</f>
      </c>
      <c r="F168" s="70">
        <f ca="1">IF(ISERROR(FIND("F",INDIRECT("Calculations!"&amp;ADDRESS(Calculations!$C168,20)))),"","Y")</f>
      </c>
      <c r="G168" s="70">
        <f ca="1">IF(ISERROR(FIND("M",INDIRECT("Calculations!"&amp;ADDRESS(Calculations!$C168,20)))),"","Y")</f>
      </c>
      <c r="H168" s="70">
        <f ca="1">IF(ISERROR(FIND("E",INDIRECT("Calculations!"&amp;ADDRESS(Calculations!$C168,20)))),"","Y")</f>
      </c>
      <c r="I168" s="70">
        <f ca="1">IF(ISERROR(FIND("B",INDIRECT("Calculations!"&amp;ADDRESS(Calculations!$C168,20)))),"","Y")</f>
      </c>
      <c r="J168" s="70">
        <f ca="1">IF(ISERROR(FIND("G",INDIRECT("Calculations!"&amp;ADDRESS(Calculations!$C168,20)))),"","Y")</f>
      </c>
      <c r="K168" s="70">
        <f ca="1">IF(ISERROR(FIND("T",INDIRECT("Calculations!"&amp;ADDRESS(Calculations!$C168,20)))),"","Y")</f>
      </c>
      <c r="L168" s="118">
        <f ca="1">IF(Calculations!A168&gt;Calculations!H$2,"",INDIRECT("Calculations!"&amp;ADDRESS(Calculations!$C168,22)))</f>
      </c>
      <c r="M168" s="118">
        <f>IF(Calculations!A168&gt;Calculations!H$2,"",Calculations!Y$2)</f>
      </c>
      <c r="N168" s="119">
        <f>IF(Calculations!A168&gt;Calculations!H$2,"",IF(Calculations!A168&gt;Calculations!F$2,Calculations!Z$2,Calculations!Z171))</f>
      </c>
      <c r="O168" s="118">
        <f>IF(Calculations!A168&gt;Calculations!H$2,"",IF(Calculations!A168&gt;Calculations!F$2,Calculations!AA$2,Calculations!AA171))</f>
      </c>
      <c r="P168" s="119">
        <f>IF(Calculations!A168&gt;Calculations!H$2,"",IF(Calculations!A168&gt;Calculations!F$2,Calculations!AB$2,Calculations!AB171))</f>
      </c>
      <c r="Q168" s="119">
        <f>IF(Calculations!A168&gt;Calculations!H$2,"",Calculations!AC$2)</f>
      </c>
      <c r="R168" s="119">
        <f>IF(Calculations!A168&gt;Calculations!H$2,"",Calculations!AD$2)</f>
      </c>
      <c r="S168" s="119">
        <f>IF(Calculations!A168&gt;Calculations!H$2,"",Calculations!AE$2)</f>
      </c>
      <c r="T168" s="119">
        <f>IF(Calculations!A168&gt;Calculations!H$2,"",Calculations!AF$2)</f>
      </c>
      <c r="U168" s="119">
        <f>IF(Calculations!A168&gt;Calculations!H$2,"",Calculations!AG$2)</f>
      </c>
      <c r="V168" s="119">
        <f>IF(Calculations!A168&gt;Calculations!H$2,"",Calculations!AH$2)</f>
      </c>
      <c r="W168" s="119">
        <f>IF(Calculations!A168&gt;Calculations!H$2,"",Calculations!AI$2)</f>
      </c>
      <c r="X168" s="120">
        <f>IF(Calculations!A168&gt;Calculations!H$2,"",IF(Calculations!A168&gt;Calculations!F$2,Calculations!AJ$2,Calculations!AJ171))</f>
      </c>
      <c r="Y168" s="119">
        <f>IF(Calculations!A168&gt;Calculations!H$2,"",IF(Calculations!A168&gt;Calculations!F$2,"",Calculations!AK171))</f>
      </c>
      <c r="Z168" s="118">
        <f ca="1">IF(Calculations!A168&gt;Calculations!H$2,"",INDIRECT("Calculations!"&amp;ADDRESS(Calculations!$C168,38)))</f>
      </c>
    </row>
    <row r="169" spans="1:26" ht="12.75">
      <c r="A169" s="117">
        <f>Calculations!B169</f>
      </c>
      <c r="B169" s="70">
        <f ca="1">IF(Calculations!A169&gt;Calculations!H$2,"",IF(Calculations!A169&gt;Calculations!F$2,INDIRECT("Calculations!"&amp;ADDRESS(Calculations!$C169,18)),""))</f>
      </c>
      <c r="C169" s="70">
        <f ca="1">IF(Calculations!A169&gt;Calculations!H$2,"",INDIRECT("Calculations!"&amp;ADDRESS(Calculations!$C169,19)))</f>
      </c>
      <c r="D169" s="70">
        <f ca="1">IF(Calculations!A169&gt;Calculations!H$2,"",INDIRECT("Calculations!"&amp;ADDRESS(Calculations!$C169,24)))</f>
      </c>
      <c r="E169" s="70">
        <f ca="1">IF(ISERROR(FIND("C",INDIRECT("Calculations!"&amp;ADDRESS(Calculations!$C169,20)))),"","Y")</f>
      </c>
      <c r="F169" s="70">
        <f ca="1">IF(ISERROR(FIND("F",INDIRECT("Calculations!"&amp;ADDRESS(Calculations!$C169,20)))),"","Y")</f>
      </c>
      <c r="G169" s="70">
        <f ca="1">IF(ISERROR(FIND("M",INDIRECT("Calculations!"&amp;ADDRESS(Calculations!$C169,20)))),"","Y")</f>
      </c>
      <c r="H169" s="70">
        <f ca="1">IF(ISERROR(FIND("E",INDIRECT("Calculations!"&amp;ADDRESS(Calculations!$C169,20)))),"","Y")</f>
      </c>
      <c r="I169" s="70">
        <f ca="1">IF(ISERROR(FIND("B",INDIRECT("Calculations!"&amp;ADDRESS(Calculations!$C169,20)))),"","Y")</f>
      </c>
      <c r="J169" s="70">
        <f ca="1">IF(ISERROR(FIND("G",INDIRECT("Calculations!"&amp;ADDRESS(Calculations!$C169,20)))),"","Y")</f>
      </c>
      <c r="K169" s="70">
        <f ca="1">IF(ISERROR(FIND("T",INDIRECT("Calculations!"&amp;ADDRESS(Calculations!$C169,20)))),"","Y")</f>
      </c>
      <c r="L169" s="118">
        <f ca="1">IF(Calculations!A169&gt;Calculations!H$2,"",INDIRECT("Calculations!"&amp;ADDRESS(Calculations!$C169,22)))</f>
      </c>
      <c r="M169" s="118">
        <f>IF(Calculations!A169&gt;Calculations!H$2,"",Calculations!Y$2)</f>
      </c>
      <c r="N169" s="119">
        <f>IF(Calculations!A169&gt;Calculations!H$2,"",IF(Calculations!A169&gt;Calculations!F$2,Calculations!Z$2,Calculations!Z172))</f>
      </c>
      <c r="O169" s="118">
        <f>IF(Calculations!A169&gt;Calculations!H$2,"",IF(Calculations!A169&gt;Calculations!F$2,Calculations!AA$2,Calculations!AA172))</f>
      </c>
      <c r="P169" s="119">
        <f>IF(Calculations!A169&gt;Calculations!H$2,"",IF(Calculations!A169&gt;Calculations!F$2,Calculations!AB$2,Calculations!AB172))</f>
      </c>
      <c r="Q169" s="119">
        <f>IF(Calculations!A169&gt;Calculations!H$2,"",Calculations!AC$2)</f>
      </c>
      <c r="R169" s="119">
        <f>IF(Calculations!A169&gt;Calculations!H$2,"",Calculations!AD$2)</f>
      </c>
      <c r="S169" s="119">
        <f>IF(Calculations!A169&gt;Calculations!H$2,"",Calculations!AE$2)</f>
      </c>
      <c r="T169" s="119">
        <f>IF(Calculations!A169&gt;Calculations!H$2,"",Calculations!AF$2)</f>
      </c>
      <c r="U169" s="119">
        <f>IF(Calculations!A169&gt;Calculations!H$2,"",Calculations!AG$2)</f>
      </c>
      <c r="V169" s="119">
        <f>IF(Calculations!A169&gt;Calculations!H$2,"",Calculations!AH$2)</f>
      </c>
      <c r="W169" s="119">
        <f>IF(Calculations!A169&gt;Calculations!H$2,"",Calculations!AI$2)</f>
      </c>
      <c r="X169" s="120">
        <f>IF(Calculations!A169&gt;Calculations!H$2,"",IF(Calculations!A169&gt;Calculations!F$2,Calculations!AJ$2,Calculations!AJ172))</f>
      </c>
      <c r="Y169" s="119">
        <f>IF(Calculations!A169&gt;Calculations!H$2,"",IF(Calculations!A169&gt;Calculations!F$2,"",Calculations!AK172))</f>
      </c>
      <c r="Z169" s="118">
        <f ca="1">IF(Calculations!A169&gt;Calculations!H$2,"",INDIRECT("Calculations!"&amp;ADDRESS(Calculations!$C169,38)))</f>
      </c>
    </row>
    <row r="170" spans="1:26" ht="12.75">
      <c r="A170" s="117">
        <f>Calculations!B170</f>
      </c>
      <c r="B170" s="70">
        <f ca="1">IF(Calculations!A170&gt;Calculations!H$2,"",IF(Calculations!A170&gt;Calculations!F$2,INDIRECT("Calculations!"&amp;ADDRESS(Calculations!$C170,18)),""))</f>
      </c>
      <c r="C170" s="70">
        <f ca="1">IF(Calculations!A170&gt;Calculations!H$2,"",INDIRECT("Calculations!"&amp;ADDRESS(Calculations!$C170,19)))</f>
      </c>
      <c r="D170" s="70">
        <f ca="1">IF(Calculations!A170&gt;Calculations!H$2,"",INDIRECT("Calculations!"&amp;ADDRESS(Calculations!$C170,24)))</f>
      </c>
      <c r="E170" s="70">
        <f ca="1">IF(ISERROR(FIND("C",INDIRECT("Calculations!"&amp;ADDRESS(Calculations!$C170,20)))),"","Y")</f>
      </c>
      <c r="F170" s="70">
        <f ca="1">IF(ISERROR(FIND("F",INDIRECT("Calculations!"&amp;ADDRESS(Calculations!$C170,20)))),"","Y")</f>
      </c>
      <c r="G170" s="70">
        <f ca="1">IF(ISERROR(FIND("M",INDIRECT("Calculations!"&amp;ADDRESS(Calculations!$C170,20)))),"","Y")</f>
      </c>
      <c r="H170" s="70">
        <f ca="1">IF(ISERROR(FIND("E",INDIRECT("Calculations!"&amp;ADDRESS(Calculations!$C170,20)))),"","Y")</f>
      </c>
      <c r="I170" s="70">
        <f ca="1">IF(ISERROR(FIND("B",INDIRECT("Calculations!"&amp;ADDRESS(Calculations!$C170,20)))),"","Y")</f>
      </c>
      <c r="J170" s="70">
        <f ca="1">IF(ISERROR(FIND("G",INDIRECT("Calculations!"&amp;ADDRESS(Calculations!$C170,20)))),"","Y")</f>
      </c>
      <c r="K170" s="70">
        <f ca="1">IF(ISERROR(FIND("T",INDIRECT("Calculations!"&amp;ADDRESS(Calculations!$C170,20)))),"","Y")</f>
      </c>
      <c r="L170" s="118">
        <f ca="1">IF(Calculations!A170&gt;Calculations!H$2,"",INDIRECT("Calculations!"&amp;ADDRESS(Calculations!$C170,22)))</f>
      </c>
      <c r="M170" s="118">
        <f>IF(Calculations!A170&gt;Calculations!H$2,"",Calculations!Y$2)</f>
      </c>
      <c r="N170" s="119">
        <f>IF(Calculations!A170&gt;Calculations!H$2,"",IF(Calculations!A170&gt;Calculations!F$2,Calculations!Z$2,Calculations!Z173))</f>
      </c>
      <c r="O170" s="118">
        <f>IF(Calculations!A170&gt;Calculations!H$2,"",IF(Calculations!A170&gt;Calculations!F$2,Calculations!AA$2,Calculations!AA173))</f>
      </c>
      <c r="P170" s="119">
        <f>IF(Calculations!A170&gt;Calculations!H$2,"",IF(Calculations!A170&gt;Calculations!F$2,Calculations!AB$2,Calculations!AB173))</f>
      </c>
      <c r="Q170" s="119">
        <f>IF(Calculations!A170&gt;Calculations!H$2,"",Calculations!AC$2)</f>
      </c>
      <c r="R170" s="119">
        <f>IF(Calculations!A170&gt;Calculations!H$2,"",Calculations!AD$2)</f>
      </c>
      <c r="S170" s="119">
        <f>IF(Calculations!A170&gt;Calculations!H$2,"",Calculations!AE$2)</f>
      </c>
      <c r="T170" s="119">
        <f>IF(Calculations!A170&gt;Calculations!H$2,"",Calculations!AF$2)</f>
      </c>
      <c r="U170" s="119">
        <f>IF(Calculations!A170&gt;Calculations!H$2,"",Calculations!AG$2)</f>
      </c>
      <c r="V170" s="119">
        <f>IF(Calculations!A170&gt;Calculations!H$2,"",Calculations!AH$2)</f>
      </c>
      <c r="W170" s="119">
        <f>IF(Calculations!A170&gt;Calculations!H$2,"",Calculations!AI$2)</f>
      </c>
      <c r="X170" s="120">
        <f>IF(Calculations!A170&gt;Calculations!H$2,"",IF(Calculations!A170&gt;Calculations!F$2,Calculations!AJ$2,Calculations!AJ173))</f>
      </c>
      <c r="Y170" s="119">
        <f>IF(Calculations!A170&gt;Calculations!H$2,"",IF(Calculations!A170&gt;Calculations!F$2,"",Calculations!AK173))</f>
      </c>
      <c r="Z170" s="118">
        <f ca="1">IF(Calculations!A170&gt;Calculations!H$2,"",INDIRECT("Calculations!"&amp;ADDRESS(Calculations!$C170,38)))</f>
      </c>
    </row>
    <row r="171" spans="1:26" ht="12.75">
      <c r="A171" s="117">
        <f>Calculations!B171</f>
      </c>
      <c r="B171" s="70">
        <f ca="1">IF(Calculations!A171&gt;Calculations!H$2,"",IF(Calculations!A171&gt;Calculations!F$2,INDIRECT("Calculations!"&amp;ADDRESS(Calculations!$C171,18)),""))</f>
      </c>
      <c r="C171" s="70">
        <f ca="1">IF(Calculations!A171&gt;Calculations!H$2,"",INDIRECT("Calculations!"&amp;ADDRESS(Calculations!$C171,19)))</f>
      </c>
      <c r="D171" s="70">
        <f ca="1">IF(Calculations!A171&gt;Calculations!H$2,"",INDIRECT("Calculations!"&amp;ADDRESS(Calculations!$C171,24)))</f>
      </c>
      <c r="E171" s="70">
        <f ca="1">IF(ISERROR(FIND("C",INDIRECT("Calculations!"&amp;ADDRESS(Calculations!$C171,20)))),"","Y")</f>
      </c>
      <c r="F171" s="70">
        <f ca="1">IF(ISERROR(FIND("F",INDIRECT("Calculations!"&amp;ADDRESS(Calculations!$C171,20)))),"","Y")</f>
      </c>
      <c r="G171" s="70">
        <f ca="1">IF(ISERROR(FIND("M",INDIRECT("Calculations!"&amp;ADDRESS(Calculations!$C171,20)))),"","Y")</f>
      </c>
      <c r="H171" s="70">
        <f ca="1">IF(ISERROR(FIND("E",INDIRECT("Calculations!"&amp;ADDRESS(Calculations!$C171,20)))),"","Y")</f>
      </c>
      <c r="I171" s="70">
        <f ca="1">IF(ISERROR(FIND("B",INDIRECT("Calculations!"&amp;ADDRESS(Calculations!$C171,20)))),"","Y")</f>
      </c>
      <c r="J171" s="70">
        <f ca="1">IF(ISERROR(FIND("G",INDIRECT("Calculations!"&amp;ADDRESS(Calculations!$C171,20)))),"","Y")</f>
      </c>
      <c r="K171" s="70">
        <f ca="1">IF(ISERROR(FIND("T",INDIRECT("Calculations!"&amp;ADDRESS(Calculations!$C171,20)))),"","Y")</f>
      </c>
      <c r="L171" s="118">
        <f ca="1">IF(Calculations!A171&gt;Calculations!H$2,"",INDIRECT("Calculations!"&amp;ADDRESS(Calculations!$C171,22)))</f>
      </c>
      <c r="M171" s="118">
        <f>IF(Calculations!A171&gt;Calculations!H$2,"",Calculations!Y$2)</f>
      </c>
      <c r="N171" s="119">
        <f>IF(Calculations!A171&gt;Calculations!H$2,"",IF(Calculations!A171&gt;Calculations!F$2,Calculations!Z$2,Calculations!Z174))</f>
      </c>
      <c r="O171" s="118">
        <f>IF(Calculations!A171&gt;Calculations!H$2,"",IF(Calculations!A171&gt;Calculations!F$2,Calculations!AA$2,Calculations!AA174))</f>
      </c>
      <c r="P171" s="119">
        <f>IF(Calculations!A171&gt;Calculations!H$2,"",IF(Calculations!A171&gt;Calculations!F$2,Calculations!AB$2,Calculations!AB174))</f>
      </c>
      <c r="Q171" s="119">
        <f>IF(Calculations!A171&gt;Calculations!H$2,"",Calculations!AC$2)</f>
      </c>
      <c r="R171" s="119">
        <f>IF(Calculations!A171&gt;Calculations!H$2,"",Calculations!AD$2)</f>
      </c>
      <c r="S171" s="119">
        <f>IF(Calculations!A171&gt;Calculations!H$2,"",Calculations!AE$2)</f>
      </c>
      <c r="T171" s="119">
        <f>IF(Calculations!A171&gt;Calculations!H$2,"",Calculations!AF$2)</f>
      </c>
      <c r="U171" s="119">
        <f>IF(Calculations!A171&gt;Calculations!H$2,"",Calculations!AG$2)</f>
      </c>
      <c r="V171" s="119">
        <f>IF(Calculations!A171&gt;Calculations!H$2,"",Calculations!AH$2)</f>
      </c>
      <c r="W171" s="119">
        <f>IF(Calculations!A171&gt;Calculations!H$2,"",Calculations!AI$2)</f>
      </c>
      <c r="X171" s="120">
        <f>IF(Calculations!A171&gt;Calculations!H$2,"",IF(Calculations!A171&gt;Calculations!F$2,Calculations!AJ$2,Calculations!AJ174))</f>
      </c>
      <c r="Y171" s="119">
        <f>IF(Calculations!A171&gt;Calculations!H$2,"",IF(Calculations!A171&gt;Calculations!F$2,"",Calculations!AK174))</f>
      </c>
      <c r="Z171" s="118">
        <f ca="1">IF(Calculations!A171&gt;Calculations!H$2,"",INDIRECT("Calculations!"&amp;ADDRESS(Calculations!$C171,38)))</f>
      </c>
    </row>
    <row r="172" spans="1:26" ht="12.75">
      <c r="A172" s="117">
        <f>Calculations!B172</f>
      </c>
      <c r="B172" s="70">
        <f ca="1">IF(Calculations!A172&gt;Calculations!H$2,"",IF(Calculations!A172&gt;Calculations!F$2,INDIRECT("Calculations!"&amp;ADDRESS(Calculations!$C172,18)),""))</f>
      </c>
      <c r="C172" s="70">
        <f ca="1">IF(Calculations!A172&gt;Calculations!H$2,"",INDIRECT("Calculations!"&amp;ADDRESS(Calculations!$C172,19)))</f>
      </c>
      <c r="D172" s="70">
        <f ca="1">IF(Calculations!A172&gt;Calculations!H$2,"",INDIRECT("Calculations!"&amp;ADDRESS(Calculations!$C172,24)))</f>
      </c>
      <c r="E172" s="70">
        <f ca="1">IF(ISERROR(FIND("C",INDIRECT("Calculations!"&amp;ADDRESS(Calculations!$C172,20)))),"","Y")</f>
      </c>
      <c r="F172" s="70">
        <f ca="1">IF(ISERROR(FIND("F",INDIRECT("Calculations!"&amp;ADDRESS(Calculations!$C172,20)))),"","Y")</f>
      </c>
      <c r="G172" s="70">
        <f ca="1">IF(ISERROR(FIND("M",INDIRECT("Calculations!"&amp;ADDRESS(Calculations!$C172,20)))),"","Y")</f>
      </c>
      <c r="H172" s="70">
        <f ca="1">IF(ISERROR(FIND("E",INDIRECT("Calculations!"&amp;ADDRESS(Calculations!$C172,20)))),"","Y")</f>
      </c>
      <c r="I172" s="70">
        <f ca="1">IF(ISERROR(FIND("B",INDIRECT("Calculations!"&amp;ADDRESS(Calculations!$C172,20)))),"","Y")</f>
      </c>
      <c r="J172" s="70">
        <f ca="1">IF(ISERROR(FIND("G",INDIRECT("Calculations!"&amp;ADDRESS(Calculations!$C172,20)))),"","Y")</f>
      </c>
      <c r="K172" s="70">
        <f ca="1">IF(ISERROR(FIND("T",INDIRECT("Calculations!"&amp;ADDRESS(Calculations!$C172,20)))),"","Y")</f>
      </c>
      <c r="L172" s="118">
        <f ca="1">IF(Calculations!A172&gt;Calculations!H$2,"",INDIRECT("Calculations!"&amp;ADDRESS(Calculations!$C172,22)))</f>
      </c>
      <c r="M172" s="118">
        <f>IF(Calculations!A172&gt;Calculations!H$2,"",Calculations!Y$2)</f>
      </c>
      <c r="N172" s="119">
        <f>IF(Calculations!A172&gt;Calculations!H$2,"",IF(Calculations!A172&gt;Calculations!F$2,Calculations!Z$2,Calculations!Z175))</f>
      </c>
      <c r="O172" s="118">
        <f>IF(Calculations!A172&gt;Calculations!H$2,"",IF(Calculations!A172&gt;Calculations!F$2,Calculations!AA$2,Calculations!AA175))</f>
      </c>
      <c r="P172" s="119">
        <f>IF(Calculations!A172&gt;Calculations!H$2,"",IF(Calculations!A172&gt;Calculations!F$2,Calculations!AB$2,Calculations!AB175))</f>
      </c>
      <c r="Q172" s="119">
        <f>IF(Calculations!A172&gt;Calculations!H$2,"",Calculations!AC$2)</f>
      </c>
      <c r="R172" s="119">
        <f>IF(Calculations!A172&gt;Calculations!H$2,"",Calculations!AD$2)</f>
      </c>
      <c r="S172" s="119">
        <f>IF(Calculations!A172&gt;Calculations!H$2,"",Calculations!AE$2)</f>
      </c>
      <c r="T172" s="119">
        <f>IF(Calculations!A172&gt;Calculations!H$2,"",Calculations!AF$2)</f>
      </c>
      <c r="U172" s="119">
        <f>IF(Calculations!A172&gt;Calculations!H$2,"",Calculations!AG$2)</f>
      </c>
      <c r="V172" s="119">
        <f>IF(Calculations!A172&gt;Calculations!H$2,"",Calculations!AH$2)</f>
      </c>
      <c r="W172" s="119">
        <f>IF(Calculations!A172&gt;Calculations!H$2,"",Calculations!AI$2)</f>
      </c>
      <c r="X172" s="120">
        <f>IF(Calculations!A172&gt;Calculations!H$2,"",IF(Calculations!A172&gt;Calculations!F$2,Calculations!AJ$2,Calculations!AJ175))</f>
      </c>
      <c r="Y172" s="119">
        <f>IF(Calculations!A172&gt;Calculations!H$2,"",IF(Calculations!A172&gt;Calculations!F$2,"",Calculations!AK175))</f>
      </c>
      <c r="Z172" s="118">
        <f ca="1">IF(Calculations!A172&gt;Calculations!H$2,"",INDIRECT("Calculations!"&amp;ADDRESS(Calculations!$C172,38)))</f>
      </c>
    </row>
    <row r="173" spans="1:26" ht="12.75">
      <c r="A173" s="117">
        <f>Calculations!B173</f>
      </c>
      <c r="B173" s="70">
        <f ca="1">IF(Calculations!A173&gt;Calculations!H$2,"",IF(Calculations!A173&gt;Calculations!F$2,INDIRECT("Calculations!"&amp;ADDRESS(Calculations!$C173,18)),""))</f>
      </c>
      <c r="C173" s="70">
        <f ca="1">IF(Calculations!A173&gt;Calculations!H$2,"",INDIRECT("Calculations!"&amp;ADDRESS(Calculations!$C173,19)))</f>
      </c>
      <c r="D173" s="70">
        <f ca="1">IF(Calculations!A173&gt;Calculations!H$2,"",INDIRECT("Calculations!"&amp;ADDRESS(Calculations!$C173,24)))</f>
      </c>
      <c r="E173" s="70">
        <f ca="1">IF(ISERROR(FIND("C",INDIRECT("Calculations!"&amp;ADDRESS(Calculations!$C173,20)))),"","Y")</f>
      </c>
      <c r="F173" s="70">
        <f ca="1">IF(ISERROR(FIND("F",INDIRECT("Calculations!"&amp;ADDRESS(Calculations!$C173,20)))),"","Y")</f>
      </c>
      <c r="G173" s="70">
        <f ca="1">IF(ISERROR(FIND("M",INDIRECT("Calculations!"&amp;ADDRESS(Calculations!$C173,20)))),"","Y")</f>
      </c>
      <c r="H173" s="70">
        <f ca="1">IF(ISERROR(FIND("E",INDIRECT("Calculations!"&amp;ADDRESS(Calculations!$C173,20)))),"","Y")</f>
      </c>
      <c r="I173" s="70">
        <f ca="1">IF(ISERROR(FIND("B",INDIRECT("Calculations!"&amp;ADDRESS(Calculations!$C173,20)))),"","Y")</f>
      </c>
      <c r="J173" s="70">
        <f ca="1">IF(ISERROR(FIND("G",INDIRECT("Calculations!"&amp;ADDRESS(Calculations!$C173,20)))),"","Y")</f>
      </c>
      <c r="K173" s="70">
        <f ca="1">IF(ISERROR(FIND("T",INDIRECT("Calculations!"&amp;ADDRESS(Calculations!$C173,20)))),"","Y")</f>
      </c>
      <c r="L173" s="118">
        <f ca="1">IF(Calculations!A173&gt;Calculations!H$2,"",INDIRECT("Calculations!"&amp;ADDRESS(Calculations!$C173,22)))</f>
      </c>
      <c r="M173" s="118">
        <f>IF(Calculations!A173&gt;Calculations!H$2,"",Calculations!Y$2)</f>
      </c>
      <c r="N173" s="119">
        <f>IF(Calculations!A173&gt;Calculations!H$2,"",IF(Calculations!A173&gt;Calculations!F$2,Calculations!Z$2,Calculations!Z176))</f>
      </c>
      <c r="O173" s="118">
        <f>IF(Calculations!A173&gt;Calculations!H$2,"",IF(Calculations!A173&gt;Calculations!F$2,Calculations!AA$2,Calculations!AA176))</f>
      </c>
      <c r="P173" s="119">
        <f>IF(Calculations!A173&gt;Calculations!H$2,"",IF(Calculations!A173&gt;Calculations!F$2,Calculations!AB$2,Calculations!AB176))</f>
      </c>
      <c r="Q173" s="119">
        <f>IF(Calculations!A173&gt;Calculations!H$2,"",Calculations!AC$2)</f>
      </c>
      <c r="R173" s="119">
        <f>IF(Calculations!A173&gt;Calculations!H$2,"",Calculations!AD$2)</f>
      </c>
      <c r="S173" s="119">
        <f>IF(Calculations!A173&gt;Calculations!H$2,"",Calculations!AE$2)</f>
      </c>
      <c r="T173" s="119">
        <f>IF(Calculations!A173&gt;Calculations!H$2,"",Calculations!AF$2)</f>
      </c>
      <c r="U173" s="119">
        <f>IF(Calculations!A173&gt;Calculations!H$2,"",Calculations!AG$2)</f>
      </c>
      <c r="V173" s="119">
        <f>IF(Calculations!A173&gt;Calculations!H$2,"",Calculations!AH$2)</f>
      </c>
      <c r="W173" s="119">
        <f>IF(Calculations!A173&gt;Calculations!H$2,"",Calculations!AI$2)</f>
      </c>
      <c r="X173" s="120">
        <f>IF(Calculations!A173&gt;Calculations!H$2,"",IF(Calculations!A173&gt;Calculations!F$2,Calculations!AJ$2,Calculations!AJ176))</f>
      </c>
      <c r="Y173" s="119">
        <f>IF(Calculations!A173&gt;Calculations!H$2,"",IF(Calculations!A173&gt;Calculations!F$2,"",Calculations!AK176))</f>
      </c>
      <c r="Z173" s="118">
        <f ca="1">IF(Calculations!A173&gt;Calculations!H$2,"",INDIRECT("Calculations!"&amp;ADDRESS(Calculations!$C173,38)))</f>
      </c>
    </row>
    <row r="174" spans="1:26" ht="12.75">
      <c r="A174" s="117">
        <f>Calculations!B174</f>
      </c>
      <c r="B174" s="70">
        <f ca="1">IF(Calculations!A174&gt;Calculations!H$2,"",IF(Calculations!A174&gt;Calculations!F$2,INDIRECT("Calculations!"&amp;ADDRESS(Calculations!$C174,18)),""))</f>
      </c>
      <c r="C174" s="70">
        <f ca="1">IF(Calculations!A174&gt;Calculations!H$2,"",INDIRECT("Calculations!"&amp;ADDRESS(Calculations!$C174,19)))</f>
      </c>
      <c r="D174" s="70">
        <f ca="1">IF(Calculations!A174&gt;Calculations!H$2,"",INDIRECT("Calculations!"&amp;ADDRESS(Calculations!$C174,24)))</f>
      </c>
      <c r="E174" s="70">
        <f ca="1">IF(ISERROR(FIND("C",INDIRECT("Calculations!"&amp;ADDRESS(Calculations!$C174,20)))),"","Y")</f>
      </c>
      <c r="F174" s="70">
        <f ca="1">IF(ISERROR(FIND("F",INDIRECT("Calculations!"&amp;ADDRESS(Calculations!$C174,20)))),"","Y")</f>
      </c>
      <c r="G174" s="70">
        <f ca="1">IF(ISERROR(FIND("M",INDIRECT("Calculations!"&amp;ADDRESS(Calculations!$C174,20)))),"","Y")</f>
      </c>
      <c r="H174" s="70">
        <f ca="1">IF(ISERROR(FIND("E",INDIRECT("Calculations!"&amp;ADDRESS(Calculations!$C174,20)))),"","Y")</f>
      </c>
      <c r="I174" s="70">
        <f ca="1">IF(ISERROR(FIND("B",INDIRECT("Calculations!"&amp;ADDRESS(Calculations!$C174,20)))),"","Y")</f>
      </c>
      <c r="J174" s="70">
        <f ca="1">IF(ISERROR(FIND("G",INDIRECT("Calculations!"&amp;ADDRESS(Calculations!$C174,20)))),"","Y")</f>
      </c>
      <c r="K174" s="70">
        <f ca="1">IF(ISERROR(FIND("T",INDIRECT("Calculations!"&amp;ADDRESS(Calculations!$C174,20)))),"","Y")</f>
      </c>
      <c r="L174" s="118">
        <f ca="1">IF(Calculations!A174&gt;Calculations!H$2,"",INDIRECT("Calculations!"&amp;ADDRESS(Calculations!$C174,22)))</f>
      </c>
      <c r="M174" s="118">
        <f>IF(Calculations!A174&gt;Calculations!H$2,"",Calculations!Y$2)</f>
      </c>
      <c r="N174" s="119">
        <f>IF(Calculations!A174&gt;Calculations!H$2,"",IF(Calculations!A174&gt;Calculations!F$2,Calculations!Z$2,Calculations!Z177))</f>
      </c>
      <c r="O174" s="118">
        <f>IF(Calculations!A174&gt;Calculations!H$2,"",IF(Calculations!A174&gt;Calculations!F$2,Calculations!AA$2,Calculations!AA177))</f>
      </c>
      <c r="P174" s="119">
        <f>IF(Calculations!A174&gt;Calculations!H$2,"",IF(Calculations!A174&gt;Calculations!F$2,Calculations!AB$2,Calculations!AB177))</f>
      </c>
      <c r="Q174" s="119">
        <f>IF(Calculations!A174&gt;Calculations!H$2,"",Calculations!AC$2)</f>
      </c>
      <c r="R174" s="119">
        <f>IF(Calculations!A174&gt;Calculations!H$2,"",Calculations!AD$2)</f>
      </c>
      <c r="S174" s="119">
        <f>IF(Calculations!A174&gt;Calculations!H$2,"",Calculations!AE$2)</f>
      </c>
      <c r="T174" s="119">
        <f>IF(Calculations!A174&gt;Calculations!H$2,"",Calculations!AF$2)</f>
      </c>
      <c r="U174" s="119">
        <f>IF(Calculations!A174&gt;Calculations!H$2,"",Calculations!AG$2)</f>
      </c>
      <c r="V174" s="119">
        <f>IF(Calculations!A174&gt;Calculations!H$2,"",Calculations!AH$2)</f>
      </c>
      <c r="W174" s="119">
        <f>IF(Calculations!A174&gt;Calculations!H$2,"",Calculations!AI$2)</f>
      </c>
      <c r="X174" s="120">
        <f>IF(Calculations!A174&gt;Calculations!H$2,"",IF(Calculations!A174&gt;Calculations!F$2,Calculations!AJ$2,Calculations!AJ177))</f>
      </c>
      <c r="Y174" s="119">
        <f>IF(Calculations!A174&gt;Calculations!H$2,"",IF(Calculations!A174&gt;Calculations!F$2,"",Calculations!AK177))</f>
      </c>
      <c r="Z174" s="118">
        <f ca="1">IF(Calculations!A174&gt;Calculations!H$2,"",INDIRECT("Calculations!"&amp;ADDRESS(Calculations!$C174,38)))</f>
      </c>
    </row>
    <row r="175" spans="1:26" ht="12.75">
      <c r="A175" s="117">
        <f>Calculations!B175</f>
      </c>
      <c r="B175" s="70">
        <f ca="1">IF(Calculations!A175&gt;Calculations!H$2,"",IF(Calculations!A175&gt;Calculations!F$2,INDIRECT("Calculations!"&amp;ADDRESS(Calculations!$C175,18)),""))</f>
      </c>
      <c r="C175" s="70">
        <f ca="1">IF(Calculations!A175&gt;Calculations!H$2,"",INDIRECT("Calculations!"&amp;ADDRESS(Calculations!$C175,19)))</f>
      </c>
      <c r="D175" s="70">
        <f ca="1">IF(Calculations!A175&gt;Calculations!H$2,"",INDIRECT("Calculations!"&amp;ADDRESS(Calculations!$C175,24)))</f>
      </c>
      <c r="E175" s="70">
        <f ca="1">IF(ISERROR(FIND("C",INDIRECT("Calculations!"&amp;ADDRESS(Calculations!$C175,20)))),"","Y")</f>
      </c>
      <c r="F175" s="70">
        <f ca="1">IF(ISERROR(FIND("F",INDIRECT("Calculations!"&amp;ADDRESS(Calculations!$C175,20)))),"","Y")</f>
      </c>
      <c r="G175" s="70">
        <f ca="1">IF(ISERROR(FIND("M",INDIRECT("Calculations!"&amp;ADDRESS(Calculations!$C175,20)))),"","Y")</f>
      </c>
      <c r="H175" s="70">
        <f ca="1">IF(ISERROR(FIND("E",INDIRECT("Calculations!"&amp;ADDRESS(Calculations!$C175,20)))),"","Y")</f>
      </c>
      <c r="I175" s="70">
        <f ca="1">IF(ISERROR(FIND("B",INDIRECT("Calculations!"&amp;ADDRESS(Calculations!$C175,20)))),"","Y")</f>
      </c>
      <c r="J175" s="70">
        <f ca="1">IF(ISERROR(FIND("G",INDIRECT("Calculations!"&amp;ADDRESS(Calculations!$C175,20)))),"","Y")</f>
      </c>
      <c r="K175" s="70">
        <f ca="1">IF(ISERROR(FIND("T",INDIRECT("Calculations!"&amp;ADDRESS(Calculations!$C175,20)))),"","Y")</f>
      </c>
      <c r="L175" s="118">
        <f ca="1">IF(Calculations!A175&gt;Calculations!H$2,"",INDIRECT("Calculations!"&amp;ADDRESS(Calculations!$C175,22)))</f>
      </c>
      <c r="M175" s="118">
        <f>IF(Calculations!A175&gt;Calculations!H$2,"",Calculations!Y$2)</f>
      </c>
      <c r="N175" s="119">
        <f>IF(Calculations!A175&gt;Calculations!H$2,"",IF(Calculations!A175&gt;Calculations!F$2,Calculations!Z$2,Calculations!Z178))</f>
      </c>
      <c r="O175" s="118">
        <f>IF(Calculations!A175&gt;Calculations!H$2,"",IF(Calculations!A175&gt;Calculations!F$2,Calculations!AA$2,Calculations!AA178))</f>
      </c>
      <c r="P175" s="119">
        <f>IF(Calculations!A175&gt;Calculations!H$2,"",IF(Calculations!A175&gt;Calculations!F$2,Calculations!AB$2,Calculations!AB178))</f>
      </c>
      <c r="Q175" s="119">
        <f>IF(Calculations!A175&gt;Calculations!H$2,"",Calculations!AC$2)</f>
      </c>
      <c r="R175" s="119">
        <f>IF(Calculations!A175&gt;Calculations!H$2,"",Calculations!AD$2)</f>
      </c>
      <c r="S175" s="119">
        <f>IF(Calculations!A175&gt;Calculations!H$2,"",Calculations!AE$2)</f>
      </c>
      <c r="T175" s="119">
        <f>IF(Calculations!A175&gt;Calculations!H$2,"",Calculations!AF$2)</f>
      </c>
      <c r="U175" s="119">
        <f>IF(Calculations!A175&gt;Calculations!H$2,"",Calculations!AG$2)</f>
      </c>
      <c r="V175" s="119">
        <f>IF(Calculations!A175&gt;Calculations!H$2,"",Calculations!AH$2)</f>
      </c>
      <c r="W175" s="119">
        <f>IF(Calculations!A175&gt;Calculations!H$2,"",Calculations!AI$2)</f>
      </c>
      <c r="X175" s="120">
        <f>IF(Calculations!A175&gt;Calculations!H$2,"",IF(Calculations!A175&gt;Calculations!F$2,Calculations!AJ$2,Calculations!AJ178))</f>
      </c>
      <c r="Y175" s="119">
        <f>IF(Calculations!A175&gt;Calculations!H$2,"",IF(Calculations!A175&gt;Calculations!F$2,"",Calculations!AK178))</f>
      </c>
      <c r="Z175" s="118">
        <f ca="1">IF(Calculations!A175&gt;Calculations!H$2,"",INDIRECT("Calculations!"&amp;ADDRESS(Calculations!$C175,38)))</f>
      </c>
    </row>
    <row r="176" spans="1:26" ht="12.75">
      <c r="A176" s="117">
        <f>Calculations!B176</f>
      </c>
      <c r="B176" s="70">
        <f ca="1">IF(Calculations!A176&gt;Calculations!H$2,"",IF(Calculations!A176&gt;Calculations!F$2,INDIRECT("Calculations!"&amp;ADDRESS(Calculations!$C176,18)),""))</f>
      </c>
      <c r="C176" s="70">
        <f ca="1">IF(Calculations!A176&gt;Calculations!H$2,"",INDIRECT("Calculations!"&amp;ADDRESS(Calculations!$C176,19)))</f>
      </c>
      <c r="D176" s="70">
        <f ca="1">IF(Calculations!A176&gt;Calculations!H$2,"",INDIRECT("Calculations!"&amp;ADDRESS(Calculations!$C176,24)))</f>
      </c>
      <c r="E176" s="70">
        <f ca="1">IF(ISERROR(FIND("C",INDIRECT("Calculations!"&amp;ADDRESS(Calculations!$C176,20)))),"","Y")</f>
      </c>
      <c r="F176" s="70">
        <f ca="1">IF(ISERROR(FIND("F",INDIRECT("Calculations!"&amp;ADDRESS(Calculations!$C176,20)))),"","Y")</f>
      </c>
      <c r="G176" s="70">
        <f ca="1">IF(ISERROR(FIND("M",INDIRECT("Calculations!"&amp;ADDRESS(Calculations!$C176,20)))),"","Y")</f>
      </c>
      <c r="H176" s="70">
        <f ca="1">IF(ISERROR(FIND("E",INDIRECT("Calculations!"&amp;ADDRESS(Calculations!$C176,20)))),"","Y")</f>
      </c>
      <c r="I176" s="70">
        <f ca="1">IF(ISERROR(FIND("B",INDIRECT("Calculations!"&amp;ADDRESS(Calculations!$C176,20)))),"","Y")</f>
      </c>
      <c r="J176" s="70">
        <f ca="1">IF(ISERROR(FIND("G",INDIRECT("Calculations!"&amp;ADDRESS(Calculations!$C176,20)))),"","Y")</f>
      </c>
      <c r="K176" s="70">
        <f ca="1">IF(ISERROR(FIND("T",INDIRECT("Calculations!"&amp;ADDRESS(Calculations!$C176,20)))),"","Y")</f>
      </c>
      <c r="L176" s="118">
        <f ca="1">IF(Calculations!A176&gt;Calculations!H$2,"",INDIRECT("Calculations!"&amp;ADDRESS(Calculations!$C176,22)))</f>
      </c>
      <c r="M176" s="118">
        <f>IF(Calculations!A176&gt;Calculations!H$2,"",Calculations!Y$2)</f>
      </c>
      <c r="N176" s="119">
        <f>IF(Calculations!A176&gt;Calculations!H$2,"",IF(Calculations!A176&gt;Calculations!F$2,Calculations!Z$2,Calculations!Z179))</f>
      </c>
      <c r="O176" s="118">
        <f>IF(Calculations!A176&gt;Calculations!H$2,"",IF(Calculations!A176&gt;Calculations!F$2,Calculations!AA$2,Calculations!AA179))</f>
      </c>
      <c r="P176" s="119">
        <f>IF(Calculations!A176&gt;Calculations!H$2,"",IF(Calculations!A176&gt;Calculations!F$2,Calculations!AB$2,Calculations!AB179))</f>
      </c>
      <c r="Q176" s="119">
        <f>IF(Calculations!A176&gt;Calculations!H$2,"",Calculations!AC$2)</f>
      </c>
      <c r="R176" s="119">
        <f>IF(Calculations!A176&gt;Calculations!H$2,"",Calculations!AD$2)</f>
      </c>
      <c r="S176" s="119">
        <f>IF(Calculations!A176&gt;Calculations!H$2,"",Calculations!AE$2)</f>
      </c>
      <c r="T176" s="119">
        <f>IF(Calculations!A176&gt;Calculations!H$2,"",Calculations!AF$2)</f>
      </c>
      <c r="U176" s="119">
        <f>IF(Calculations!A176&gt;Calculations!H$2,"",Calculations!AG$2)</f>
      </c>
      <c r="V176" s="119">
        <f>IF(Calculations!A176&gt;Calculations!H$2,"",Calculations!AH$2)</f>
      </c>
      <c r="W176" s="119">
        <f>IF(Calculations!A176&gt;Calculations!H$2,"",Calculations!AI$2)</f>
      </c>
      <c r="X176" s="120">
        <f>IF(Calculations!A176&gt;Calculations!H$2,"",IF(Calculations!A176&gt;Calculations!F$2,Calculations!AJ$2,Calculations!AJ179))</f>
      </c>
      <c r="Y176" s="119">
        <f>IF(Calculations!A176&gt;Calculations!H$2,"",IF(Calculations!A176&gt;Calculations!F$2,"",Calculations!AK179))</f>
      </c>
      <c r="Z176" s="118">
        <f ca="1">IF(Calculations!A176&gt;Calculations!H$2,"",INDIRECT("Calculations!"&amp;ADDRESS(Calculations!$C176,38)))</f>
      </c>
    </row>
    <row r="177" spans="1:26" ht="12.75">
      <c r="A177" s="117">
        <f>Calculations!B177</f>
      </c>
      <c r="B177" s="70">
        <f ca="1">IF(Calculations!A177&gt;Calculations!H$2,"",IF(Calculations!A177&gt;Calculations!F$2,INDIRECT("Calculations!"&amp;ADDRESS(Calculations!$C177,18)),""))</f>
      </c>
      <c r="C177" s="70">
        <f ca="1">IF(Calculations!A177&gt;Calculations!H$2,"",INDIRECT("Calculations!"&amp;ADDRESS(Calculations!$C177,19)))</f>
      </c>
      <c r="D177" s="70">
        <f ca="1">IF(Calculations!A177&gt;Calculations!H$2,"",INDIRECT("Calculations!"&amp;ADDRESS(Calculations!$C177,24)))</f>
      </c>
      <c r="E177" s="70">
        <f ca="1">IF(ISERROR(FIND("C",INDIRECT("Calculations!"&amp;ADDRESS(Calculations!$C177,20)))),"","Y")</f>
      </c>
      <c r="F177" s="70">
        <f ca="1">IF(ISERROR(FIND("F",INDIRECT("Calculations!"&amp;ADDRESS(Calculations!$C177,20)))),"","Y")</f>
      </c>
      <c r="G177" s="70">
        <f ca="1">IF(ISERROR(FIND("M",INDIRECT("Calculations!"&amp;ADDRESS(Calculations!$C177,20)))),"","Y")</f>
      </c>
      <c r="H177" s="70">
        <f ca="1">IF(ISERROR(FIND("E",INDIRECT("Calculations!"&amp;ADDRESS(Calculations!$C177,20)))),"","Y")</f>
      </c>
      <c r="I177" s="70">
        <f ca="1">IF(ISERROR(FIND("B",INDIRECT("Calculations!"&amp;ADDRESS(Calculations!$C177,20)))),"","Y")</f>
      </c>
      <c r="J177" s="70">
        <f ca="1">IF(ISERROR(FIND("G",INDIRECT("Calculations!"&amp;ADDRESS(Calculations!$C177,20)))),"","Y")</f>
      </c>
      <c r="K177" s="70">
        <f ca="1">IF(ISERROR(FIND("T",INDIRECT("Calculations!"&amp;ADDRESS(Calculations!$C177,20)))),"","Y")</f>
      </c>
      <c r="L177" s="118">
        <f ca="1">IF(Calculations!A177&gt;Calculations!H$2,"",INDIRECT("Calculations!"&amp;ADDRESS(Calculations!$C177,22)))</f>
      </c>
      <c r="M177" s="118">
        <f>IF(Calculations!A177&gt;Calculations!H$2,"",Calculations!Y$2)</f>
      </c>
      <c r="N177" s="119">
        <f>IF(Calculations!A177&gt;Calculations!H$2,"",IF(Calculations!A177&gt;Calculations!F$2,Calculations!Z$2,Calculations!Z180))</f>
      </c>
      <c r="O177" s="118">
        <f>IF(Calculations!A177&gt;Calculations!H$2,"",IF(Calculations!A177&gt;Calculations!F$2,Calculations!AA$2,Calculations!AA180))</f>
      </c>
      <c r="P177" s="119">
        <f>IF(Calculations!A177&gt;Calculations!H$2,"",IF(Calculations!A177&gt;Calculations!F$2,Calculations!AB$2,Calculations!AB180))</f>
      </c>
      <c r="Q177" s="119">
        <f>IF(Calculations!A177&gt;Calculations!H$2,"",Calculations!AC$2)</f>
      </c>
      <c r="R177" s="119">
        <f>IF(Calculations!A177&gt;Calculations!H$2,"",Calculations!AD$2)</f>
      </c>
      <c r="S177" s="119">
        <f>IF(Calculations!A177&gt;Calculations!H$2,"",Calculations!AE$2)</f>
      </c>
      <c r="T177" s="119">
        <f>IF(Calculations!A177&gt;Calculations!H$2,"",Calculations!AF$2)</f>
      </c>
      <c r="U177" s="119">
        <f>IF(Calculations!A177&gt;Calculations!H$2,"",Calculations!AG$2)</f>
      </c>
      <c r="V177" s="119">
        <f>IF(Calculations!A177&gt;Calculations!H$2,"",Calculations!AH$2)</f>
      </c>
      <c r="W177" s="119">
        <f>IF(Calculations!A177&gt;Calculations!H$2,"",Calculations!AI$2)</f>
      </c>
      <c r="X177" s="120">
        <f>IF(Calculations!A177&gt;Calculations!H$2,"",IF(Calculations!A177&gt;Calculations!F$2,Calculations!AJ$2,Calculations!AJ180))</f>
      </c>
      <c r="Y177" s="119">
        <f>IF(Calculations!A177&gt;Calculations!H$2,"",IF(Calculations!A177&gt;Calculations!F$2,"",Calculations!AK180))</f>
      </c>
      <c r="Z177" s="118">
        <f ca="1">IF(Calculations!A177&gt;Calculations!H$2,"",INDIRECT("Calculations!"&amp;ADDRESS(Calculations!$C177,38)))</f>
      </c>
    </row>
    <row r="178" spans="1:26" ht="12.75">
      <c r="A178" s="117">
        <f>Calculations!B178</f>
      </c>
      <c r="B178" s="70">
        <f ca="1">IF(Calculations!A178&gt;Calculations!H$2,"",IF(Calculations!A178&gt;Calculations!F$2,INDIRECT("Calculations!"&amp;ADDRESS(Calculations!$C178,18)),""))</f>
      </c>
      <c r="C178" s="70">
        <f ca="1">IF(Calculations!A178&gt;Calculations!H$2,"",INDIRECT("Calculations!"&amp;ADDRESS(Calculations!$C178,19)))</f>
      </c>
      <c r="D178" s="70">
        <f ca="1">IF(Calculations!A178&gt;Calculations!H$2,"",INDIRECT("Calculations!"&amp;ADDRESS(Calculations!$C178,24)))</f>
      </c>
      <c r="E178" s="70">
        <f ca="1">IF(ISERROR(FIND("C",INDIRECT("Calculations!"&amp;ADDRESS(Calculations!$C178,20)))),"","Y")</f>
      </c>
      <c r="F178" s="70">
        <f ca="1">IF(ISERROR(FIND("F",INDIRECT("Calculations!"&amp;ADDRESS(Calculations!$C178,20)))),"","Y")</f>
      </c>
      <c r="G178" s="70">
        <f ca="1">IF(ISERROR(FIND("M",INDIRECT("Calculations!"&amp;ADDRESS(Calculations!$C178,20)))),"","Y")</f>
      </c>
      <c r="H178" s="70">
        <f ca="1">IF(ISERROR(FIND("E",INDIRECT("Calculations!"&amp;ADDRESS(Calculations!$C178,20)))),"","Y")</f>
      </c>
      <c r="I178" s="70">
        <f ca="1">IF(ISERROR(FIND("B",INDIRECT("Calculations!"&amp;ADDRESS(Calculations!$C178,20)))),"","Y")</f>
      </c>
      <c r="J178" s="70">
        <f ca="1">IF(ISERROR(FIND("G",INDIRECT("Calculations!"&amp;ADDRESS(Calculations!$C178,20)))),"","Y")</f>
      </c>
      <c r="K178" s="70">
        <f ca="1">IF(ISERROR(FIND("T",INDIRECT("Calculations!"&amp;ADDRESS(Calculations!$C178,20)))),"","Y")</f>
      </c>
      <c r="L178" s="118">
        <f ca="1">IF(Calculations!A178&gt;Calculations!H$2,"",INDIRECT("Calculations!"&amp;ADDRESS(Calculations!$C178,22)))</f>
      </c>
      <c r="M178" s="118">
        <f>IF(Calculations!A178&gt;Calculations!H$2,"",Calculations!Y$2)</f>
      </c>
      <c r="N178" s="119">
        <f>IF(Calculations!A178&gt;Calculations!H$2,"",IF(Calculations!A178&gt;Calculations!F$2,Calculations!Z$2,Calculations!Z181))</f>
      </c>
      <c r="O178" s="118">
        <f>IF(Calculations!A178&gt;Calculations!H$2,"",IF(Calculations!A178&gt;Calculations!F$2,Calculations!AA$2,Calculations!AA181))</f>
      </c>
      <c r="P178" s="119">
        <f>IF(Calculations!A178&gt;Calculations!H$2,"",IF(Calculations!A178&gt;Calculations!F$2,Calculations!AB$2,Calculations!AB181))</f>
      </c>
      <c r="Q178" s="119">
        <f>IF(Calculations!A178&gt;Calculations!H$2,"",Calculations!AC$2)</f>
      </c>
      <c r="R178" s="119">
        <f>IF(Calculations!A178&gt;Calculations!H$2,"",Calculations!AD$2)</f>
      </c>
      <c r="S178" s="119">
        <f>IF(Calculations!A178&gt;Calculations!H$2,"",Calculations!AE$2)</f>
      </c>
      <c r="T178" s="119">
        <f>IF(Calculations!A178&gt;Calculations!H$2,"",Calculations!AF$2)</f>
      </c>
      <c r="U178" s="119">
        <f>IF(Calculations!A178&gt;Calculations!H$2,"",Calculations!AG$2)</f>
      </c>
      <c r="V178" s="119">
        <f>IF(Calculations!A178&gt;Calculations!H$2,"",Calculations!AH$2)</f>
      </c>
      <c r="W178" s="119">
        <f>IF(Calculations!A178&gt;Calculations!H$2,"",Calculations!AI$2)</f>
      </c>
      <c r="X178" s="120">
        <f>IF(Calculations!A178&gt;Calculations!H$2,"",IF(Calculations!A178&gt;Calculations!F$2,Calculations!AJ$2,Calculations!AJ181))</f>
      </c>
      <c r="Y178" s="119">
        <f>IF(Calculations!A178&gt;Calculations!H$2,"",IF(Calculations!A178&gt;Calculations!F$2,"",Calculations!AK181))</f>
      </c>
      <c r="Z178" s="118">
        <f ca="1">IF(Calculations!A178&gt;Calculations!H$2,"",INDIRECT("Calculations!"&amp;ADDRESS(Calculations!$C178,38)))</f>
      </c>
    </row>
    <row r="179" spans="1:26" ht="12.75">
      <c r="A179" s="117">
        <f>Calculations!B179</f>
      </c>
      <c r="B179" s="70">
        <f ca="1">IF(Calculations!A179&gt;Calculations!H$2,"",IF(Calculations!A179&gt;Calculations!F$2,INDIRECT("Calculations!"&amp;ADDRESS(Calculations!$C179,18)),""))</f>
      </c>
      <c r="C179" s="70">
        <f ca="1">IF(Calculations!A179&gt;Calculations!H$2,"",INDIRECT("Calculations!"&amp;ADDRESS(Calculations!$C179,19)))</f>
      </c>
      <c r="D179" s="70">
        <f ca="1">IF(Calculations!A179&gt;Calculations!H$2,"",INDIRECT("Calculations!"&amp;ADDRESS(Calculations!$C179,24)))</f>
      </c>
      <c r="E179" s="70">
        <f ca="1">IF(ISERROR(FIND("C",INDIRECT("Calculations!"&amp;ADDRESS(Calculations!$C179,20)))),"","Y")</f>
      </c>
      <c r="F179" s="70">
        <f ca="1">IF(ISERROR(FIND("F",INDIRECT("Calculations!"&amp;ADDRESS(Calculations!$C179,20)))),"","Y")</f>
      </c>
      <c r="G179" s="70">
        <f ca="1">IF(ISERROR(FIND("M",INDIRECT("Calculations!"&amp;ADDRESS(Calculations!$C179,20)))),"","Y")</f>
      </c>
      <c r="H179" s="70">
        <f ca="1">IF(ISERROR(FIND("E",INDIRECT("Calculations!"&amp;ADDRESS(Calculations!$C179,20)))),"","Y")</f>
      </c>
      <c r="I179" s="70">
        <f ca="1">IF(ISERROR(FIND("B",INDIRECT("Calculations!"&amp;ADDRESS(Calculations!$C179,20)))),"","Y")</f>
      </c>
      <c r="J179" s="70">
        <f ca="1">IF(ISERROR(FIND("G",INDIRECT("Calculations!"&amp;ADDRESS(Calculations!$C179,20)))),"","Y")</f>
      </c>
      <c r="K179" s="70">
        <f ca="1">IF(ISERROR(FIND("T",INDIRECT("Calculations!"&amp;ADDRESS(Calculations!$C179,20)))),"","Y")</f>
      </c>
      <c r="L179" s="118">
        <f ca="1">IF(Calculations!A179&gt;Calculations!H$2,"",INDIRECT("Calculations!"&amp;ADDRESS(Calculations!$C179,22)))</f>
      </c>
      <c r="M179" s="118">
        <f>IF(Calculations!A179&gt;Calculations!H$2,"",Calculations!Y$2)</f>
      </c>
      <c r="N179" s="119">
        <f>IF(Calculations!A179&gt;Calculations!H$2,"",IF(Calculations!A179&gt;Calculations!F$2,Calculations!Z$2,Calculations!Z182))</f>
      </c>
      <c r="O179" s="118">
        <f>IF(Calculations!A179&gt;Calculations!H$2,"",IF(Calculations!A179&gt;Calculations!F$2,Calculations!AA$2,Calculations!AA182))</f>
      </c>
      <c r="P179" s="119">
        <f>IF(Calculations!A179&gt;Calculations!H$2,"",IF(Calculations!A179&gt;Calculations!F$2,Calculations!AB$2,Calculations!AB182))</f>
      </c>
      <c r="Q179" s="119">
        <f>IF(Calculations!A179&gt;Calculations!H$2,"",Calculations!AC$2)</f>
      </c>
      <c r="R179" s="119">
        <f>IF(Calculations!A179&gt;Calculations!H$2,"",Calculations!AD$2)</f>
      </c>
      <c r="S179" s="119">
        <f>IF(Calculations!A179&gt;Calculations!H$2,"",Calculations!AE$2)</f>
      </c>
      <c r="T179" s="119">
        <f>IF(Calculations!A179&gt;Calculations!H$2,"",Calculations!AF$2)</f>
      </c>
      <c r="U179" s="119">
        <f>IF(Calculations!A179&gt;Calculations!H$2,"",Calculations!AG$2)</f>
      </c>
      <c r="V179" s="119">
        <f>IF(Calculations!A179&gt;Calculations!H$2,"",Calculations!AH$2)</f>
      </c>
      <c r="W179" s="119">
        <f>IF(Calculations!A179&gt;Calculations!H$2,"",Calculations!AI$2)</f>
      </c>
      <c r="X179" s="120">
        <f>IF(Calculations!A179&gt;Calculations!H$2,"",IF(Calculations!A179&gt;Calculations!F$2,Calculations!AJ$2,Calculations!AJ182))</f>
      </c>
      <c r="Y179" s="119">
        <f>IF(Calculations!A179&gt;Calculations!H$2,"",IF(Calculations!A179&gt;Calculations!F$2,"",Calculations!AK182))</f>
      </c>
      <c r="Z179" s="118">
        <f ca="1">IF(Calculations!A179&gt;Calculations!H$2,"",INDIRECT("Calculations!"&amp;ADDRESS(Calculations!$C179,38)))</f>
      </c>
    </row>
    <row r="180" spans="1:26" ht="12.75">
      <c r="A180" s="117">
        <f>Calculations!B180</f>
      </c>
      <c r="B180" s="70">
        <f ca="1">IF(Calculations!A180&gt;Calculations!H$2,"",IF(Calculations!A180&gt;Calculations!F$2,INDIRECT("Calculations!"&amp;ADDRESS(Calculations!$C180,18)),""))</f>
      </c>
      <c r="C180" s="70">
        <f ca="1">IF(Calculations!A180&gt;Calculations!H$2,"",INDIRECT("Calculations!"&amp;ADDRESS(Calculations!$C180,19)))</f>
      </c>
      <c r="D180" s="70">
        <f ca="1">IF(Calculations!A180&gt;Calculations!H$2,"",INDIRECT("Calculations!"&amp;ADDRESS(Calculations!$C180,24)))</f>
      </c>
      <c r="E180" s="70">
        <f ca="1">IF(ISERROR(FIND("C",INDIRECT("Calculations!"&amp;ADDRESS(Calculations!$C180,20)))),"","Y")</f>
      </c>
      <c r="F180" s="70">
        <f ca="1">IF(ISERROR(FIND("F",INDIRECT("Calculations!"&amp;ADDRESS(Calculations!$C180,20)))),"","Y")</f>
      </c>
      <c r="G180" s="70">
        <f ca="1">IF(ISERROR(FIND("M",INDIRECT("Calculations!"&amp;ADDRESS(Calculations!$C180,20)))),"","Y")</f>
      </c>
      <c r="H180" s="70">
        <f ca="1">IF(ISERROR(FIND("E",INDIRECT("Calculations!"&amp;ADDRESS(Calculations!$C180,20)))),"","Y")</f>
      </c>
      <c r="I180" s="70">
        <f ca="1">IF(ISERROR(FIND("B",INDIRECT("Calculations!"&amp;ADDRESS(Calculations!$C180,20)))),"","Y")</f>
      </c>
      <c r="J180" s="70">
        <f ca="1">IF(ISERROR(FIND("G",INDIRECT("Calculations!"&amp;ADDRESS(Calculations!$C180,20)))),"","Y")</f>
      </c>
      <c r="K180" s="70">
        <f ca="1">IF(ISERROR(FIND("T",INDIRECT("Calculations!"&amp;ADDRESS(Calculations!$C180,20)))),"","Y")</f>
      </c>
      <c r="L180" s="118">
        <f ca="1">IF(Calculations!A180&gt;Calculations!H$2,"",INDIRECT("Calculations!"&amp;ADDRESS(Calculations!$C180,22)))</f>
      </c>
      <c r="M180" s="118">
        <f>IF(Calculations!A180&gt;Calculations!H$2,"",Calculations!Y$2)</f>
      </c>
      <c r="N180" s="119">
        <f>IF(Calculations!A180&gt;Calculations!H$2,"",IF(Calculations!A180&gt;Calculations!F$2,Calculations!Z$2,Calculations!Z183))</f>
      </c>
      <c r="O180" s="118">
        <f>IF(Calculations!A180&gt;Calculations!H$2,"",IF(Calculations!A180&gt;Calculations!F$2,Calculations!AA$2,Calculations!AA183))</f>
      </c>
      <c r="P180" s="119">
        <f>IF(Calculations!A180&gt;Calculations!H$2,"",IF(Calculations!A180&gt;Calculations!F$2,Calculations!AB$2,Calculations!AB183))</f>
      </c>
      <c r="Q180" s="119">
        <f>IF(Calculations!A180&gt;Calculations!H$2,"",Calculations!AC$2)</f>
      </c>
      <c r="R180" s="119">
        <f>IF(Calculations!A180&gt;Calculations!H$2,"",Calculations!AD$2)</f>
      </c>
      <c r="S180" s="119">
        <f>IF(Calculations!A180&gt;Calculations!H$2,"",Calculations!AE$2)</f>
      </c>
      <c r="T180" s="119">
        <f>IF(Calculations!A180&gt;Calculations!H$2,"",Calculations!AF$2)</f>
      </c>
      <c r="U180" s="119">
        <f>IF(Calculations!A180&gt;Calculations!H$2,"",Calculations!AG$2)</f>
      </c>
      <c r="V180" s="119">
        <f>IF(Calculations!A180&gt;Calculations!H$2,"",Calculations!AH$2)</f>
      </c>
      <c r="W180" s="119">
        <f>IF(Calculations!A180&gt;Calculations!H$2,"",Calculations!AI$2)</f>
      </c>
      <c r="X180" s="120">
        <f>IF(Calculations!A180&gt;Calculations!H$2,"",IF(Calculations!A180&gt;Calculations!F$2,Calculations!AJ$2,Calculations!AJ183))</f>
      </c>
      <c r="Y180" s="119">
        <f>IF(Calculations!A180&gt;Calculations!H$2,"",IF(Calculations!A180&gt;Calculations!F$2,"",Calculations!AK183))</f>
      </c>
      <c r="Z180" s="118">
        <f ca="1">IF(Calculations!A180&gt;Calculations!H$2,"",INDIRECT("Calculations!"&amp;ADDRESS(Calculations!$C180,38)))</f>
      </c>
    </row>
    <row r="181" spans="1:26" ht="12.75">
      <c r="A181" s="117">
        <f>Calculations!B181</f>
      </c>
      <c r="B181" s="70">
        <f ca="1">IF(Calculations!A181&gt;Calculations!H$2,"",IF(Calculations!A181&gt;Calculations!F$2,INDIRECT("Calculations!"&amp;ADDRESS(Calculations!$C181,18)),""))</f>
      </c>
      <c r="C181" s="70">
        <f ca="1">IF(Calculations!A181&gt;Calculations!H$2,"",INDIRECT("Calculations!"&amp;ADDRESS(Calculations!$C181,19)))</f>
      </c>
      <c r="D181" s="70">
        <f ca="1">IF(Calculations!A181&gt;Calculations!H$2,"",INDIRECT("Calculations!"&amp;ADDRESS(Calculations!$C181,24)))</f>
      </c>
      <c r="E181" s="70">
        <f ca="1">IF(ISERROR(FIND("C",INDIRECT("Calculations!"&amp;ADDRESS(Calculations!$C181,20)))),"","Y")</f>
      </c>
      <c r="F181" s="70">
        <f ca="1">IF(ISERROR(FIND("F",INDIRECT("Calculations!"&amp;ADDRESS(Calculations!$C181,20)))),"","Y")</f>
      </c>
      <c r="G181" s="70">
        <f ca="1">IF(ISERROR(FIND("M",INDIRECT("Calculations!"&amp;ADDRESS(Calculations!$C181,20)))),"","Y")</f>
      </c>
      <c r="H181" s="70">
        <f ca="1">IF(ISERROR(FIND("E",INDIRECT("Calculations!"&amp;ADDRESS(Calculations!$C181,20)))),"","Y")</f>
      </c>
      <c r="I181" s="70">
        <f ca="1">IF(ISERROR(FIND("B",INDIRECT("Calculations!"&amp;ADDRESS(Calculations!$C181,20)))),"","Y")</f>
      </c>
      <c r="J181" s="70">
        <f ca="1">IF(ISERROR(FIND("G",INDIRECT("Calculations!"&amp;ADDRESS(Calculations!$C181,20)))),"","Y")</f>
      </c>
      <c r="K181" s="70">
        <f ca="1">IF(ISERROR(FIND("T",INDIRECT("Calculations!"&amp;ADDRESS(Calculations!$C181,20)))),"","Y")</f>
      </c>
      <c r="L181" s="118">
        <f ca="1">IF(Calculations!A181&gt;Calculations!H$2,"",INDIRECT("Calculations!"&amp;ADDRESS(Calculations!$C181,22)))</f>
      </c>
      <c r="M181" s="118">
        <f>IF(Calculations!A181&gt;Calculations!H$2,"",Calculations!Y$2)</f>
      </c>
      <c r="N181" s="119">
        <f>IF(Calculations!A181&gt;Calculations!H$2,"",IF(Calculations!A181&gt;Calculations!F$2,Calculations!Z$2,Calculations!Z184))</f>
      </c>
      <c r="O181" s="118">
        <f>IF(Calculations!A181&gt;Calculations!H$2,"",IF(Calculations!A181&gt;Calculations!F$2,Calculations!AA$2,Calculations!AA184))</f>
      </c>
      <c r="P181" s="119">
        <f>IF(Calculations!A181&gt;Calculations!H$2,"",IF(Calculations!A181&gt;Calculations!F$2,Calculations!AB$2,Calculations!AB184))</f>
      </c>
      <c r="Q181" s="119">
        <f>IF(Calculations!A181&gt;Calculations!H$2,"",Calculations!AC$2)</f>
      </c>
      <c r="R181" s="119">
        <f>IF(Calculations!A181&gt;Calculations!H$2,"",Calculations!AD$2)</f>
      </c>
      <c r="S181" s="119">
        <f>IF(Calculations!A181&gt;Calculations!H$2,"",Calculations!AE$2)</f>
      </c>
      <c r="T181" s="119">
        <f>IF(Calculations!A181&gt;Calculations!H$2,"",Calculations!AF$2)</f>
      </c>
      <c r="U181" s="119">
        <f>IF(Calculations!A181&gt;Calculations!H$2,"",Calculations!AG$2)</f>
      </c>
      <c r="V181" s="119">
        <f>IF(Calculations!A181&gt;Calculations!H$2,"",Calculations!AH$2)</f>
      </c>
      <c r="W181" s="119">
        <f>IF(Calculations!A181&gt;Calculations!H$2,"",Calculations!AI$2)</f>
      </c>
      <c r="X181" s="120">
        <f>IF(Calculations!A181&gt;Calculations!H$2,"",IF(Calculations!A181&gt;Calculations!F$2,Calculations!AJ$2,Calculations!AJ184))</f>
      </c>
      <c r="Y181" s="119">
        <f>IF(Calculations!A181&gt;Calculations!H$2,"",IF(Calculations!A181&gt;Calculations!F$2,"",Calculations!AK184))</f>
      </c>
      <c r="Z181" s="118">
        <f ca="1">IF(Calculations!A181&gt;Calculations!H$2,"",INDIRECT("Calculations!"&amp;ADDRESS(Calculations!$C181,38)))</f>
      </c>
    </row>
    <row r="182" spans="1:26" ht="12.75">
      <c r="A182" s="117">
        <f>Calculations!B182</f>
      </c>
      <c r="B182" s="70">
        <f ca="1">IF(Calculations!A182&gt;Calculations!H$2,"",IF(Calculations!A182&gt;Calculations!F$2,INDIRECT("Calculations!"&amp;ADDRESS(Calculations!$C182,18)),""))</f>
      </c>
      <c r="C182" s="70">
        <f ca="1">IF(Calculations!A182&gt;Calculations!H$2,"",INDIRECT("Calculations!"&amp;ADDRESS(Calculations!$C182,19)))</f>
      </c>
      <c r="D182" s="70">
        <f ca="1">IF(Calculations!A182&gt;Calculations!H$2,"",INDIRECT("Calculations!"&amp;ADDRESS(Calculations!$C182,24)))</f>
      </c>
      <c r="E182" s="70">
        <f ca="1">IF(ISERROR(FIND("C",INDIRECT("Calculations!"&amp;ADDRESS(Calculations!$C182,20)))),"","Y")</f>
      </c>
      <c r="F182" s="70">
        <f ca="1">IF(ISERROR(FIND("F",INDIRECT("Calculations!"&amp;ADDRESS(Calculations!$C182,20)))),"","Y")</f>
      </c>
      <c r="G182" s="70">
        <f ca="1">IF(ISERROR(FIND("M",INDIRECT("Calculations!"&amp;ADDRESS(Calculations!$C182,20)))),"","Y")</f>
      </c>
      <c r="H182" s="70">
        <f ca="1">IF(ISERROR(FIND("E",INDIRECT("Calculations!"&amp;ADDRESS(Calculations!$C182,20)))),"","Y")</f>
      </c>
      <c r="I182" s="70">
        <f ca="1">IF(ISERROR(FIND("B",INDIRECT("Calculations!"&amp;ADDRESS(Calculations!$C182,20)))),"","Y")</f>
      </c>
      <c r="J182" s="70">
        <f ca="1">IF(ISERROR(FIND("G",INDIRECT("Calculations!"&amp;ADDRESS(Calculations!$C182,20)))),"","Y")</f>
      </c>
      <c r="K182" s="70">
        <f ca="1">IF(ISERROR(FIND("T",INDIRECT("Calculations!"&amp;ADDRESS(Calculations!$C182,20)))),"","Y")</f>
      </c>
      <c r="L182" s="118">
        <f ca="1">IF(Calculations!A182&gt;Calculations!H$2,"",INDIRECT("Calculations!"&amp;ADDRESS(Calculations!$C182,22)))</f>
      </c>
      <c r="M182" s="118">
        <f>IF(Calculations!A182&gt;Calculations!H$2,"",Calculations!Y$2)</f>
      </c>
      <c r="N182" s="119">
        <f>IF(Calculations!A182&gt;Calculations!H$2,"",IF(Calculations!A182&gt;Calculations!F$2,Calculations!Z$2,Calculations!Z185))</f>
      </c>
      <c r="O182" s="118">
        <f>IF(Calculations!A182&gt;Calculations!H$2,"",IF(Calculations!A182&gt;Calculations!F$2,Calculations!AA$2,Calculations!AA185))</f>
      </c>
      <c r="P182" s="119">
        <f>IF(Calculations!A182&gt;Calculations!H$2,"",IF(Calculations!A182&gt;Calculations!F$2,Calculations!AB$2,Calculations!AB185))</f>
      </c>
      <c r="Q182" s="119">
        <f>IF(Calculations!A182&gt;Calculations!H$2,"",Calculations!AC$2)</f>
      </c>
      <c r="R182" s="119">
        <f>IF(Calculations!A182&gt;Calculations!H$2,"",Calculations!AD$2)</f>
      </c>
      <c r="S182" s="119">
        <f>IF(Calculations!A182&gt;Calculations!H$2,"",Calculations!AE$2)</f>
      </c>
      <c r="T182" s="119">
        <f>IF(Calculations!A182&gt;Calculations!H$2,"",Calculations!AF$2)</f>
      </c>
      <c r="U182" s="119">
        <f>IF(Calculations!A182&gt;Calculations!H$2,"",Calculations!AG$2)</f>
      </c>
      <c r="V182" s="119">
        <f>IF(Calculations!A182&gt;Calculations!H$2,"",Calculations!AH$2)</f>
      </c>
      <c r="W182" s="119">
        <f>IF(Calculations!A182&gt;Calculations!H$2,"",Calculations!AI$2)</f>
      </c>
      <c r="X182" s="120">
        <f>IF(Calculations!A182&gt;Calculations!H$2,"",IF(Calculations!A182&gt;Calculations!F$2,Calculations!AJ$2,Calculations!AJ185))</f>
      </c>
      <c r="Y182" s="119">
        <f>IF(Calculations!A182&gt;Calculations!H$2,"",IF(Calculations!A182&gt;Calculations!F$2,"",Calculations!AK185))</f>
      </c>
      <c r="Z182" s="118">
        <f ca="1">IF(Calculations!A182&gt;Calculations!H$2,"",INDIRECT("Calculations!"&amp;ADDRESS(Calculations!$C182,38)))</f>
      </c>
    </row>
    <row r="183" spans="1:26" ht="12.75">
      <c r="A183" s="117">
        <f>Calculations!B183</f>
      </c>
      <c r="B183" s="70">
        <f ca="1">IF(Calculations!A183&gt;Calculations!H$2,"",IF(Calculations!A183&gt;Calculations!F$2,INDIRECT("Calculations!"&amp;ADDRESS(Calculations!$C183,18)),""))</f>
      </c>
      <c r="C183" s="70">
        <f ca="1">IF(Calculations!A183&gt;Calculations!H$2,"",INDIRECT("Calculations!"&amp;ADDRESS(Calculations!$C183,19)))</f>
      </c>
      <c r="D183" s="70">
        <f ca="1">IF(Calculations!A183&gt;Calculations!H$2,"",INDIRECT("Calculations!"&amp;ADDRESS(Calculations!$C183,24)))</f>
      </c>
      <c r="E183" s="70">
        <f ca="1">IF(ISERROR(FIND("C",INDIRECT("Calculations!"&amp;ADDRESS(Calculations!$C183,20)))),"","Y")</f>
      </c>
      <c r="F183" s="70">
        <f ca="1">IF(ISERROR(FIND("F",INDIRECT("Calculations!"&amp;ADDRESS(Calculations!$C183,20)))),"","Y")</f>
      </c>
      <c r="G183" s="70">
        <f ca="1">IF(ISERROR(FIND("M",INDIRECT("Calculations!"&amp;ADDRESS(Calculations!$C183,20)))),"","Y")</f>
      </c>
      <c r="H183" s="70">
        <f ca="1">IF(ISERROR(FIND("E",INDIRECT("Calculations!"&amp;ADDRESS(Calculations!$C183,20)))),"","Y")</f>
      </c>
      <c r="I183" s="70">
        <f ca="1">IF(ISERROR(FIND("B",INDIRECT("Calculations!"&amp;ADDRESS(Calculations!$C183,20)))),"","Y")</f>
      </c>
      <c r="J183" s="70">
        <f ca="1">IF(ISERROR(FIND("G",INDIRECT("Calculations!"&amp;ADDRESS(Calculations!$C183,20)))),"","Y")</f>
      </c>
      <c r="K183" s="70">
        <f ca="1">IF(ISERROR(FIND("T",INDIRECT("Calculations!"&amp;ADDRESS(Calculations!$C183,20)))),"","Y")</f>
      </c>
      <c r="L183" s="118">
        <f ca="1">IF(Calculations!A183&gt;Calculations!H$2,"",INDIRECT("Calculations!"&amp;ADDRESS(Calculations!$C183,22)))</f>
      </c>
      <c r="M183" s="118">
        <f>IF(Calculations!A183&gt;Calculations!H$2,"",Calculations!Y$2)</f>
      </c>
      <c r="N183" s="119">
        <f>IF(Calculations!A183&gt;Calculations!H$2,"",IF(Calculations!A183&gt;Calculations!F$2,Calculations!Z$2,Calculations!Z186))</f>
      </c>
      <c r="O183" s="118">
        <f>IF(Calculations!A183&gt;Calculations!H$2,"",IF(Calculations!A183&gt;Calculations!F$2,Calculations!AA$2,Calculations!AA186))</f>
      </c>
      <c r="P183" s="119">
        <f>IF(Calculations!A183&gt;Calculations!H$2,"",IF(Calculations!A183&gt;Calculations!F$2,Calculations!AB$2,Calculations!AB186))</f>
      </c>
      <c r="Q183" s="119">
        <f>IF(Calculations!A183&gt;Calculations!H$2,"",Calculations!AC$2)</f>
      </c>
      <c r="R183" s="119">
        <f>IF(Calculations!A183&gt;Calculations!H$2,"",Calculations!AD$2)</f>
      </c>
      <c r="S183" s="119">
        <f>IF(Calculations!A183&gt;Calculations!H$2,"",Calculations!AE$2)</f>
      </c>
      <c r="T183" s="119">
        <f>IF(Calculations!A183&gt;Calculations!H$2,"",Calculations!AF$2)</f>
      </c>
      <c r="U183" s="119">
        <f>IF(Calculations!A183&gt;Calculations!H$2,"",Calculations!AG$2)</f>
      </c>
      <c r="V183" s="119">
        <f>IF(Calculations!A183&gt;Calculations!H$2,"",Calculations!AH$2)</f>
      </c>
      <c r="W183" s="119">
        <f>IF(Calculations!A183&gt;Calculations!H$2,"",Calculations!AI$2)</f>
      </c>
      <c r="X183" s="120">
        <f>IF(Calculations!A183&gt;Calculations!H$2,"",IF(Calculations!A183&gt;Calculations!F$2,Calculations!AJ$2,Calculations!AJ186))</f>
      </c>
      <c r="Y183" s="119">
        <f>IF(Calculations!A183&gt;Calculations!H$2,"",IF(Calculations!A183&gt;Calculations!F$2,"",Calculations!AK186))</f>
      </c>
      <c r="Z183" s="118">
        <f ca="1">IF(Calculations!A183&gt;Calculations!H$2,"",INDIRECT("Calculations!"&amp;ADDRESS(Calculations!$C183,38)))</f>
      </c>
    </row>
    <row r="184" spans="1:26" ht="12.75">
      <c r="A184" s="117">
        <f>Calculations!B184</f>
      </c>
      <c r="B184" s="70">
        <f ca="1">IF(Calculations!A184&gt;Calculations!H$2,"",IF(Calculations!A184&gt;Calculations!F$2,INDIRECT("Calculations!"&amp;ADDRESS(Calculations!$C184,18)),""))</f>
      </c>
      <c r="C184" s="70">
        <f ca="1">IF(Calculations!A184&gt;Calculations!H$2,"",INDIRECT("Calculations!"&amp;ADDRESS(Calculations!$C184,19)))</f>
      </c>
      <c r="D184" s="70">
        <f ca="1">IF(Calculations!A184&gt;Calculations!H$2,"",INDIRECT("Calculations!"&amp;ADDRESS(Calculations!$C184,24)))</f>
      </c>
      <c r="E184" s="70">
        <f ca="1">IF(ISERROR(FIND("C",INDIRECT("Calculations!"&amp;ADDRESS(Calculations!$C184,20)))),"","Y")</f>
      </c>
      <c r="F184" s="70">
        <f ca="1">IF(ISERROR(FIND("F",INDIRECT("Calculations!"&amp;ADDRESS(Calculations!$C184,20)))),"","Y")</f>
      </c>
      <c r="G184" s="70">
        <f ca="1">IF(ISERROR(FIND("M",INDIRECT("Calculations!"&amp;ADDRESS(Calculations!$C184,20)))),"","Y")</f>
      </c>
      <c r="H184" s="70">
        <f ca="1">IF(ISERROR(FIND("E",INDIRECT("Calculations!"&amp;ADDRESS(Calculations!$C184,20)))),"","Y")</f>
      </c>
      <c r="I184" s="70">
        <f ca="1">IF(ISERROR(FIND("B",INDIRECT("Calculations!"&amp;ADDRESS(Calculations!$C184,20)))),"","Y")</f>
      </c>
      <c r="J184" s="70">
        <f ca="1">IF(ISERROR(FIND("G",INDIRECT("Calculations!"&amp;ADDRESS(Calculations!$C184,20)))),"","Y")</f>
      </c>
      <c r="K184" s="70">
        <f ca="1">IF(ISERROR(FIND("T",INDIRECT("Calculations!"&amp;ADDRESS(Calculations!$C184,20)))),"","Y")</f>
      </c>
      <c r="L184" s="118">
        <f ca="1">IF(Calculations!A184&gt;Calculations!H$2,"",INDIRECT("Calculations!"&amp;ADDRESS(Calculations!$C184,22)))</f>
      </c>
      <c r="M184" s="118">
        <f>IF(Calculations!A184&gt;Calculations!H$2,"",Calculations!Y$2)</f>
      </c>
      <c r="N184" s="119">
        <f>IF(Calculations!A184&gt;Calculations!H$2,"",IF(Calculations!A184&gt;Calculations!F$2,Calculations!Z$2,Calculations!Z187))</f>
      </c>
      <c r="O184" s="118">
        <f>IF(Calculations!A184&gt;Calculations!H$2,"",IF(Calculations!A184&gt;Calculations!F$2,Calculations!AA$2,Calculations!AA187))</f>
      </c>
      <c r="P184" s="119">
        <f>IF(Calculations!A184&gt;Calculations!H$2,"",IF(Calculations!A184&gt;Calculations!F$2,Calculations!AB$2,Calculations!AB187))</f>
      </c>
      <c r="Q184" s="119">
        <f>IF(Calculations!A184&gt;Calculations!H$2,"",Calculations!AC$2)</f>
      </c>
      <c r="R184" s="119">
        <f>IF(Calculations!A184&gt;Calculations!H$2,"",Calculations!AD$2)</f>
      </c>
      <c r="S184" s="119">
        <f>IF(Calculations!A184&gt;Calculations!H$2,"",Calculations!AE$2)</f>
      </c>
      <c r="T184" s="119">
        <f>IF(Calculations!A184&gt;Calculations!H$2,"",Calculations!AF$2)</f>
      </c>
      <c r="U184" s="119">
        <f>IF(Calculations!A184&gt;Calculations!H$2,"",Calculations!AG$2)</f>
      </c>
      <c r="V184" s="119">
        <f>IF(Calculations!A184&gt;Calculations!H$2,"",Calculations!AH$2)</f>
      </c>
      <c r="W184" s="119">
        <f>IF(Calculations!A184&gt;Calculations!H$2,"",Calculations!AI$2)</f>
      </c>
      <c r="X184" s="120">
        <f>IF(Calculations!A184&gt;Calculations!H$2,"",IF(Calculations!A184&gt;Calculations!F$2,Calculations!AJ$2,Calculations!AJ187))</f>
      </c>
      <c r="Y184" s="119">
        <f>IF(Calculations!A184&gt;Calculations!H$2,"",IF(Calculations!A184&gt;Calculations!F$2,"",Calculations!AK187))</f>
      </c>
      <c r="Z184" s="118">
        <f ca="1">IF(Calculations!A184&gt;Calculations!H$2,"",INDIRECT("Calculations!"&amp;ADDRESS(Calculations!$C184,38)))</f>
      </c>
    </row>
    <row r="185" spans="1:26" ht="12.75">
      <c r="A185" s="117">
        <f>Calculations!B185</f>
      </c>
      <c r="B185" s="70">
        <f ca="1">IF(Calculations!A185&gt;Calculations!H$2,"",IF(Calculations!A185&gt;Calculations!F$2,INDIRECT("Calculations!"&amp;ADDRESS(Calculations!$C185,18)),""))</f>
      </c>
      <c r="C185" s="70">
        <f ca="1">IF(Calculations!A185&gt;Calculations!H$2,"",INDIRECT("Calculations!"&amp;ADDRESS(Calculations!$C185,19)))</f>
      </c>
      <c r="D185" s="70">
        <f ca="1">IF(Calculations!A185&gt;Calculations!H$2,"",INDIRECT("Calculations!"&amp;ADDRESS(Calculations!$C185,24)))</f>
      </c>
      <c r="E185" s="70">
        <f ca="1">IF(ISERROR(FIND("C",INDIRECT("Calculations!"&amp;ADDRESS(Calculations!$C185,20)))),"","Y")</f>
      </c>
      <c r="F185" s="70">
        <f ca="1">IF(ISERROR(FIND("F",INDIRECT("Calculations!"&amp;ADDRESS(Calculations!$C185,20)))),"","Y")</f>
      </c>
      <c r="G185" s="70">
        <f ca="1">IF(ISERROR(FIND("M",INDIRECT("Calculations!"&amp;ADDRESS(Calculations!$C185,20)))),"","Y")</f>
      </c>
      <c r="H185" s="70">
        <f ca="1">IF(ISERROR(FIND("E",INDIRECT("Calculations!"&amp;ADDRESS(Calculations!$C185,20)))),"","Y")</f>
      </c>
      <c r="I185" s="70">
        <f ca="1">IF(ISERROR(FIND("B",INDIRECT("Calculations!"&amp;ADDRESS(Calculations!$C185,20)))),"","Y")</f>
      </c>
      <c r="J185" s="70">
        <f ca="1">IF(ISERROR(FIND("G",INDIRECT("Calculations!"&amp;ADDRESS(Calculations!$C185,20)))),"","Y")</f>
      </c>
      <c r="K185" s="70">
        <f ca="1">IF(ISERROR(FIND("T",INDIRECT("Calculations!"&amp;ADDRESS(Calculations!$C185,20)))),"","Y")</f>
      </c>
      <c r="L185" s="118">
        <f ca="1">IF(Calculations!A185&gt;Calculations!H$2,"",INDIRECT("Calculations!"&amp;ADDRESS(Calculations!$C185,22)))</f>
      </c>
      <c r="M185" s="118">
        <f>IF(Calculations!A185&gt;Calculations!H$2,"",Calculations!Y$2)</f>
      </c>
      <c r="N185" s="119">
        <f>IF(Calculations!A185&gt;Calculations!H$2,"",IF(Calculations!A185&gt;Calculations!F$2,Calculations!Z$2,Calculations!Z188))</f>
      </c>
      <c r="O185" s="118">
        <f>IF(Calculations!A185&gt;Calculations!H$2,"",IF(Calculations!A185&gt;Calculations!F$2,Calculations!AA$2,Calculations!AA188))</f>
      </c>
      <c r="P185" s="119">
        <f>IF(Calculations!A185&gt;Calculations!H$2,"",IF(Calculations!A185&gt;Calculations!F$2,Calculations!AB$2,Calculations!AB188))</f>
      </c>
      <c r="Q185" s="119">
        <f>IF(Calculations!A185&gt;Calculations!H$2,"",Calculations!AC$2)</f>
      </c>
      <c r="R185" s="119">
        <f>IF(Calculations!A185&gt;Calculations!H$2,"",Calculations!AD$2)</f>
      </c>
      <c r="S185" s="119">
        <f>IF(Calculations!A185&gt;Calculations!H$2,"",Calculations!AE$2)</f>
      </c>
      <c r="T185" s="119">
        <f>IF(Calculations!A185&gt;Calculations!H$2,"",Calculations!AF$2)</f>
      </c>
      <c r="U185" s="119">
        <f>IF(Calculations!A185&gt;Calculations!H$2,"",Calculations!AG$2)</f>
      </c>
      <c r="V185" s="119">
        <f>IF(Calculations!A185&gt;Calculations!H$2,"",Calculations!AH$2)</f>
      </c>
      <c r="W185" s="119">
        <f>IF(Calculations!A185&gt;Calculations!H$2,"",Calculations!AI$2)</f>
      </c>
      <c r="X185" s="120">
        <f>IF(Calculations!A185&gt;Calculations!H$2,"",IF(Calculations!A185&gt;Calculations!F$2,Calculations!AJ$2,Calculations!AJ188))</f>
      </c>
      <c r="Y185" s="119">
        <f>IF(Calculations!A185&gt;Calculations!H$2,"",IF(Calculations!A185&gt;Calculations!F$2,"",Calculations!AK188))</f>
      </c>
      <c r="Z185" s="118">
        <f ca="1">IF(Calculations!A185&gt;Calculations!H$2,"",INDIRECT("Calculations!"&amp;ADDRESS(Calculations!$C185,38)))</f>
      </c>
    </row>
    <row r="186" spans="1:26" ht="12.75">
      <c r="A186" s="117">
        <f>Calculations!B186</f>
      </c>
      <c r="B186" s="70">
        <f ca="1">IF(Calculations!A186&gt;Calculations!H$2,"",IF(Calculations!A186&gt;Calculations!F$2,INDIRECT("Calculations!"&amp;ADDRESS(Calculations!$C186,18)),""))</f>
      </c>
      <c r="C186" s="70">
        <f ca="1">IF(Calculations!A186&gt;Calculations!H$2,"",INDIRECT("Calculations!"&amp;ADDRESS(Calculations!$C186,19)))</f>
      </c>
      <c r="D186" s="70">
        <f ca="1">IF(Calculations!A186&gt;Calculations!H$2,"",INDIRECT("Calculations!"&amp;ADDRESS(Calculations!$C186,24)))</f>
      </c>
      <c r="E186" s="70">
        <f ca="1">IF(ISERROR(FIND("C",INDIRECT("Calculations!"&amp;ADDRESS(Calculations!$C186,20)))),"","Y")</f>
      </c>
      <c r="F186" s="70">
        <f ca="1">IF(ISERROR(FIND("F",INDIRECT("Calculations!"&amp;ADDRESS(Calculations!$C186,20)))),"","Y")</f>
      </c>
      <c r="G186" s="70">
        <f ca="1">IF(ISERROR(FIND("M",INDIRECT("Calculations!"&amp;ADDRESS(Calculations!$C186,20)))),"","Y")</f>
      </c>
      <c r="H186" s="70">
        <f ca="1">IF(ISERROR(FIND("E",INDIRECT("Calculations!"&amp;ADDRESS(Calculations!$C186,20)))),"","Y")</f>
      </c>
      <c r="I186" s="70">
        <f ca="1">IF(ISERROR(FIND("B",INDIRECT("Calculations!"&amp;ADDRESS(Calculations!$C186,20)))),"","Y")</f>
      </c>
      <c r="J186" s="70">
        <f ca="1">IF(ISERROR(FIND("G",INDIRECT("Calculations!"&amp;ADDRESS(Calculations!$C186,20)))),"","Y")</f>
      </c>
      <c r="K186" s="70">
        <f ca="1">IF(ISERROR(FIND("T",INDIRECT("Calculations!"&amp;ADDRESS(Calculations!$C186,20)))),"","Y")</f>
      </c>
      <c r="L186" s="118">
        <f ca="1">IF(Calculations!A186&gt;Calculations!H$2,"",INDIRECT("Calculations!"&amp;ADDRESS(Calculations!$C186,22)))</f>
      </c>
      <c r="M186" s="118">
        <f>IF(Calculations!A186&gt;Calculations!H$2,"",Calculations!Y$2)</f>
      </c>
      <c r="N186" s="119">
        <f>IF(Calculations!A186&gt;Calculations!H$2,"",IF(Calculations!A186&gt;Calculations!F$2,Calculations!Z$2,Calculations!Z189))</f>
      </c>
      <c r="O186" s="118">
        <f>IF(Calculations!A186&gt;Calculations!H$2,"",IF(Calculations!A186&gt;Calculations!F$2,Calculations!AA$2,Calculations!AA189))</f>
      </c>
      <c r="P186" s="119">
        <f>IF(Calculations!A186&gt;Calculations!H$2,"",IF(Calculations!A186&gt;Calculations!F$2,Calculations!AB$2,Calculations!AB189))</f>
      </c>
      <c r="Q186" s="119">
        <f>IF(Calculations!A186&gt;Calculations!H$2,"",Calculations!AC$2)</f>
      </c>
      <c r="R186" s="119">
        <f>IF(Calculations!A186&gt;Calculations!H$2,"",Calculations!AD$2)</f>
      </c>
      <c r="S186" s="119">
        <f>IF(Calculations!A186&gt;Calculations!H$2,"",Calculations!AE$2)</f>
      </c>
      <c r="T186" s="119">
        <f>IF(Calculations!A186&gt;Calculations!H$2,"",Calculations!AF$2)</f>
      </c>
      <c r="U186" s="119">
        <f>IF(Calculations!A186&gt;Calculations!H$2,"",Calculations!AG$2)</f>
      </c>
      <c r="V186" s="119">
        <f>IF(Calculations!A186&gt;Calculations!H$2,"",Calculations!AH$2)</f>
      </c>
      <c r="W186" s="119">
        <f>IF(Calculations!A186&gt;Calculations!H$2,"",Calculations!AI$2)</f>
      </c>
      <c r="X186" s="120">
        <f>IF(Calculations!A186&gt;Calculations!H$2,"",IF(Calculations!A186&gt;Calculations!F$2,Calculations!AJ$2,Calculations!AJ189))</f>
      </c>
      <c r="Y186" s="119">
        <f>IF(Calculations!A186&gt;Calculations!H$2,"",IF(Calculations!A186&gt;Calculations!F$2,"",Calculations!AK189))</f>
      </c>
      <c r="Z186" s="118">
        <f ca="1">IF(Calculations!A186&gt;Calculations!H$2,"",INDIRECT("Calculations!"&amp;ADDRESS(Calculations!$C186,38)))</f>
      </c>
    </row>
    <row r="187" spans="1:26" ht="12.75">
      <c r="A187" s="117">
        <f>Calculations!B187</f>
      </c>
      <c r="B187" s="70">
        <f ca="1">IF(Calculations!A187&gt;Calculations!H$2,"",IF(Calculations!A187&gt;Calculations!F$2,INDIRECT("Calculations!"&amp;ADDRESS(Calculations!$C187,18)),""))</f>
      </c>
      <c r="C187" s="70">
        <f ca="1">IF(Calculations!A187&gt;Calculations!H$2,"",INDIRECT("Calculations!"&amp;ADDRESS(Calculations!$C187,19)))</f>
      </c>
      <c r="D187" s="70">
        <f ca="1">IF(Calculations!A187&gt;Calculations!H$2,"",INDIRECT("Calculations!"&amp;ADDRESS(Calculations!$C187,24)))</f>
      </c>
      <c r="E187" s="70">
        <f ca="1">IF(ISERROR(FIND("C",INDIRECT("Calculations!"&amp;ADDRESS(Calculations!$C187,20)))),"","Y")</f>
      </c>
      <c r="F187" s="70">
        <f ca="1">IF(ISERROR(FIND("F",INDIRECT("Calculations!"&amp;ADDRESS(Calculations!$C187,20)))),"","Y")</f>
      </c>
      <c r="G187" s="70">
        <f ca="1">IF(ISERROR(FIND("M",INDIRECT("Calculations!"&amp;ADDRESS(Calculations!$C187,20)))),"","Y")</f>
      </c>
      <c r="H187" s="70">
        <f ca="1">IF(ISERROR(FIND("E",INDIRECT("Calculations!"&amp;ADDRESS(Calculations!$C187,20)))),"","Y")</f>
      </c>
      <c r="I187" s="70">
        <f ca="1">IF(ISERROR(FIND("B",INDIRECT("Calculations!"&amp;ADDRESS(Calculations!$C187,20)))),"","Y")</f>
      </c>
      <c r="J187" s="70">
        <f ca="1">IF(ISERROR(FIND("G",INDIRECT("Calculations!"&amp;ADDRESS(Calculations!$C187,20)))),"","Y")</f>
      </c>
      <c r="K187" s="70">
        <f ca="1">IF(ISERROR(FIND("T",INDIRECT("Calculations!"&amp;ADDRESS(Calculations!$C187,20)))),"","Y")</f>
      </c>
      <c r="L187" s="118">
        <f ca="1">IF(Calculations!A187&gt;Calculations!H$2,"",INDIRECT("Calculations!"&amp;ADDRESS(Calculations!$C187,22)))</f>
      </c>
      <c r="M187" s="118">
        <f>IF(Calculations!A187&gt;Calculations!H$2,"",Calculations!Y$2)</f>
      </c>
      <c r="N187" s="119">
        <f>IF(Calculations!A187&gt;Calculations!H$2,"",IF(Calculations!A187&gt;Calculations!F$2,Calculations!Z$2,Calculations!Z190))</f>
      </c>
      <c r="O187" s="118">
        <f>IF(Calculations!A187&gt;Calculations!H$2,"",IF(Calculations!A187&gt;Calculations!F$2,Calculations!AA$2,Calculations!AA190))</f>
      </c>
      <c r="P187" s="119">
        <f>IF(Calculations!A187&gt;Calculations!H$2,"",IF(Calculations!A187&gt;Calculations!F$2,Calculations!AB$2,Calculations!AB190))</f>
      </c>
      <c r="Q187" s="119">
        <f>IF(Calculations!A187&gt;Calculations!H$2,"",Calculations!AC$2)</f>
      </c>
      <c r="R187" s="119">
        <f>IF(Calculations!A187&gt;Calculations!H$2,"",Calculations!AD$2)</f>
      </c>
      <c r="S187" s="119">
        <f>IF(Calculations!A187&gt;Calculations!H$2,"",Calculations!AE$2)</f>
      </c>
      <c r="T187" s="119">
        <f>IF(Calculations!A187&gt;Calculations!H$2,"",Calculations!AF$2)</f>
      </c>
      <c r="U187" s="119">
        <f>IF(Calculations!A187&gt;Calculations!H$2,"",Calculations!AG$2)</f>
      </c>
      <c r="V187" s="119">
        <f>IF(Calculations!A187&gt;Calculations!H$2,"",Calculations!AH$2)</f>
      </c>
      <c r="W187" s="119">
        <f>IF(Calculations!A187&gt;Calculations!H$2,"",Calculations!AI$2)</f>
      </c>
      <c r="X187" s="120">
        <f>IF(Calculations!A187&gt;Calculations!H$2,"",IF(Calculations!A187&gt;Calculations!F$2,Calculations!AJ$2,Calculations!AJ190))</f>
      </c>
      <c r="Y187" s="119">
        <f>IF(Calculations!A187&gt;Calculations!H$2,"",IF(Calculations!A187&gt;Calculations!F$2,"",Calculations!AK190))</f>
      </c>
      <c r="Z187" s="118">
        <f ca="1">IF(Calculations!A187&gt;Calculations!H$2,"",INDIRECT("Calculations!"&amp;ADDRESS(Calculations!$C187,38)))</f>
      </c>
    </row>
    <row r="188" spans="1:26" ht="12.75">
      <c r="A188" s="117">
        <f>Calculations!B188</f>
      </c>
      <c r="B188" s="70">
        <f ca="1">IF(Calculations!A188&gt;Calculations!H$2,"",IF(Calculations!A188&gt;Calculations!F$2,INDIRECT("Calculations!"&amp;ADDRESS(Calculations!$C188,18)),""))</f>
      </c>
      <c r="C188" s="70">
        <f ca="1">IF(Calculations!A188&gt;Calculations!H$2,"",INDIRECT("Calculations!"&amp;ADDRESS(Calculations!$C188,19)))</f>
      </c>
      <c r="D188" s="70">
        <f ca="1">IF(Calculations!A188&gt;Calculations!H$2,"",INDIRECT("Calculations!"&amp;ADDRESS(Calculations!$C188,24)))</f>
      </c>
      <c r="E188" s="70">
        <f ca="1">IF(ISERROR(FIND("C",INDIRECT("Calculations!"&amp;ADDRESS(Calculations!$C188,20)))),"","Y")</f>
      </c>
      <c r="F188" s="70">
        <f ca="1">IF(ISERROR(FIND("F",INDIRECT("Calculations!"&amp;ADDRESS(Calculations!$C188,20)))),"","Y")</f>
      </c>
      <c r="G188" s="70">
        <f ca="1">IF(ISERROR(FIND("M",INDIRECT("Calculations!"&amp;ADDRESS(Calculations!$C188,20)))),"","Y")</f>
      </c>
      <c r="H188" s="70">
        <f ca="1">IF(ISERROR(FIND("E",INDIRECT("Calculations!"&amp;ADDRESS(Calculations!$C188,20)))),"","Y")</f>
      </c>
      <c r="I188" s="70">
        <f ca="1">IF(ISERROR(FIND("B",INDIRECT("Calculations!"&amp;ADDRESS(Calculations!$C188,20)))),"","Y")</f>
      </c>
      <c r="J188" s="70">
        <f ca="1">IF(ISERROR(FIND("G",INDIRECT("Calculations!"&amp;ADDRESS(Calculations!$C188,20)))),"","Y")</f>
      </c>
      <c r="K188" s="70">
        <f ca="1">IF(ISERROR(FIND("T",INDIRECT("Calculations!"&amp;ADDRESS(Calculations!$C188,20)))),"","Y")</f>
      </c>
      <c r="L188" s="118">
        <f ca="1">IF(Calculations!A188&gt;Calculations!H$2,"",INDIRECT("Calculations!"&amp;ADDRESS(Calculations!$C188,22)))</f>
      </c>
      <c r="M188" s="118">
        <f>IF(Calculations!A188&gt;Calculations!H$2,"",Calculations!Y$2)</f>
      </c>
      <c r="N188" s="119">
        <f>IF(Calculations!A188&gt;Calculations!H$2,"",IF(Calculations!A188&gt;Calculations!F$2,Calculations!Z$2,Calculations!Z191))</f>
      </c>
      <c r="O188" s="118">
        <f>IF(Calculations!A188&gt;Calculations!H$2,"",IF(Calculations!A188&gt;Calculations!F$2,Calculations!AA$2,Calculations!AA191))</f>
      </c>
      <c r="P188" s="119">
        <f>IF(Calculations!A188&gt;Calculations!H$2,"",IF(Calculations!A188&gt;Calculations!F$2,Calculations!AB$2,Calculations!AB191))</f>
      </c>
      <c r="Q188" s="119">
        <f>IF(Calculations!A188&gt;Calculations!H$2,"",Calculations!AC$2)</f>
      </c>
      <c r="R188" s="119">
        <f>IF(Calculations!A188&gt;Calculations!H$2,"",Calculations!AD$2)</f>
      </c>
      <c r="S188" s="119">
        <f>IF(Calculations!A188&gt;Calculations!H$2,"",Calculations!AE$2)</f>
      </c>
      <c r="T188" s="119">
        <f>IF(Calculations!A188&gt;Calculations!H$2,"",Calculations!AF$2)</f>
      </c>
      <c r="U188" s="119">
        <f>IF(Calculations!A188&gt;Calculations!H$2,"",Calculations!AG$2)</f>
      </c>
      <c r="V188" s="119">
        <f>IF(Calculations!A188&gt;Calculations!H$2,"",Calculations!AH$2)</f>
      </c>
      <c r="W188" s="119">
        <f>IF(Calculations!A188&gt;Calculations!H$2,"",Calculations!AI$2)</f>
      </c>
      <c r="X188" s="120">
        <f>IF(Calculations!A188&gt;Calculations!H$2,"",IF(Calculations!A188&gt;Calculations!F$2,Calculations!AJ$2,Calculations!AJ191))</f>
      </c>
      <c r="Y188" s="119">
        <f>IF(Calculations!A188&gt;Calculations!H$2,"",IF(Calculations!A188&gt;Calculations!F$2,"",Calculations!AK191))</f>
      </c>
      <c r="Z188" s="118">
        <f ca="1">IF(Calculations!A188&gt;Calculations!H$2,"",INDIRECT("Calculations!"&amp;ADDRESS(Calculations!$C188,38)))</f>
      </c>
    </row>
    <row r="189" spans="1:26" ht="12.75">
      <c r="A189" s="117">
        <f>Calculations!B189</f>
      </c>
      <c r="B189" s="70">
        <f ca="1">IF(Calculations!A189&gt;Calculations!H$2,"",IF(Calculations!A189&gt;Calculations!F$2,INDIRECT("Calculations!"&amp;ADDRESS(Calculations!$C189,18)),""))</f>
      </c>
      <c r="C189" s="70">
        <f ca="1">IF(Calculations!A189&gt;Calculations!H$2,"",INDIRECT("Calculations!"&amp;ADDRESS(Calculations!$C189,19)))</f>
      </c>
      <c r="D189" s="70">
        <f ca="1">IF(Calculations!A189&gt;Calculations!H$2,"",INDIRECT("Calculations!"&amp;ADDRESS(Calculations!$C189,24)))</f>
      </c>
      <c r="E189" s="70">
        <f ca="1">IF(ISERROR(FIND("C",INDIRECT("Calculations!"&amp;ADDRESS(Calculations!$C189,20)))),"","Y")</f>
      </c>
      <c r="F189" s="70">
        <f ca="1">IF(ISERROR(FIND("F",INDIRECT("Calculations!"&amp;ADDRESS(Calculations!$C189,20)))),"","Y")</f>
      </c>
      <c r="G189" s="70">
        <f ca="1">IF(ISERROR(FIND("M",INDIRECT("Calculations!"&amp;ADDRESS(Calculations!$C189,20)))),"","Y")</f>
      </c>
      <c r="H189" s="70">
        <f ca="1">IF(ISERROR(FIND("E",INDIRECT("Calculations!"&amp;ADDRESS(Calculations!$C189,20)))),"","Y")</f>
      </c>
      <c r="I189" s="70">
        <f ca="1">IF(ISERROR(FIND("B",INDIRECT("Calculations!"&amp;ADDRESS(Calculations!$C189,20)))),"","Y")</f>
      </c>
      <c r="J189" s="70">
        <f ca="1">IF(ISERROR(FIND("G",INDIRECT("Calculations!"&amp;ADDRESS(Calculations!$C189,20)))),"","Y")</f>
      </c>
      <c r="K189" s="70">
        <f ca="1">IF(ISERROR(FIND("T",INDIRECT("Calculations!"&amp;ADDRESS(Calculations!$C189,20)))),"","Y")</f>
      </c>
      <c r="L189" s="118">
        <f ca="1">IF(Calculations!A189&gt;Calculations!H$2,"",INDIRECT("Calculations!"&amp;ADDRESS(Calculations!$C189,22)))</f>
      </c>
      <c r="M189" s="118">
        <f>IF(Calculations!A189&gt;Calculations!H$2,"",Calculations!Y$2)</f>
      </c>
      <c r="N189" s="119">
        <f>IF(Calculations!A189&gt;Calculations!H$2,"",IF(Calculations!A189&gt;Calculations!F$2,Calculations!Z$2,Calculations!Z192))</f>
      </c>
      <c r="O189" s="118">
        <f>IF(Calculations!A189&gt;Calculations!H$2,"",IF(Calculations!A189&gt;Calculations!F$2,Calculations!AA$2,Calculations!AA192))</f>
      </c>
      <c r="P189" s="119">
        <f>IF(Calculations!A189&gt;Calculations!H$2,"",IF(Calculations!A189&gt;Calculations!F$2,Calculations!AB$2,Calculations!AB192))</f>
      </c>
      <c r="Q189" s="119">
        <f>IF(Calculations!A189&gt;Calculations!H$2,"",Calculations!AC$2)</f>
      </c>
      <c r="R189" s="119">
        <f>IF(Calculations!A189&gt;Calculations!H$2,"",Calculations!AD$2)</f>
      </c>
      <c r="S189" s="119">
        <f>IF(Calculations!A189&gt;Calculations!H$2,"",Calculations!AE$2)</f>
      </c>
      <c r="T189" s="119">
        <f>IF(Calculations!A189&gt;Calculations!H$2,"",Calculations!AF$2)</f>
      </c>
      <c r="U189" s="119">
        <f>IF(Calculations!A189&gt;Calculations!H$2,"",Calculations!AG$2)</f>
      </c>
      <c r="V189" s="119">
        <f>IF(Calculations!A189&gt;Calculations!H$2,"",Calculations!AH$2)</f>
      </c>
      <c r="W189" s="119">
        <f>IF(Calculations!A189&gt;Calculations!H$2,"",Calculations!AI$2)</f>
      </c>
      <c r="X189" s="120">
        <f>IF(Calculations!A189&gt;Calculations!H$2,"",IF(Calculations!A189&gt;Calculations!F$2,Calculations!AJ$2,Calculations!AJ192))</f>
      </c>
      <c r="Y189" s="119">
        <f>IF(Calculations!A189&gt;Calculations!H$2,"",IF(Calculations!A189&gt;Calculations!F$2,"",Calculations!AK192))</f>
      </c>
      <c r="Z189" s="118">
        <f ca="1">IF(Calculations!A189&gt;Calculations!H$2,"",INDIRECT("Calculations!"&amp;ADDRESS(Calculations!$C189,38)))</f>
      </c>
    </row>
    <row r="190" spans="1:26" ht="12.75">
      <c r="A190" s="117">
        <f>Calculations!B190</f>
      </c>
      <c r="B190" s="70">
        <f ca="1">IF(Calculations!A190&gt;Calculations!H$2,"",IF(Calculations!A190&gt;Calculations!F$2,INDIRECT("Calculations!"&amp;ADDRESS(Calculations!$C190,18)),""))</f>
      </c>
      <c r="C190" s="70">
        <f ca="1">IF(Calculations!A190&gt;Calculations!H$2,"",INDIRECT("Calculations!"&amp;ADDRESS(Calculations!$C190,19)))</f>
      </c>
      <c r="D190" s="70">
        <f ca="1">IF(Calculations!A190&gt;Calculations!H$2,"",INDIRECT("Calculations!"&amp;ADDRESS(Calculations!$C190,24)))</f>
      </c>
      <c r="E190" s="70">
        <f ca="1">IF(ISERROR(FIND("C",INDIRECT("Calculations!"&amp;ADDRESS(Calculations!$C190,20)))),"","Y")</f>
      </c>
      <c r="F190" s="70">
        <f ca="1">IF(ISERROR(FIND("F",INDIRECT("Calculations!"&amp;ADDRESS(Calculations!$C190,20)))),"","Y")</f>
      </c>
      <c r="G190" s="70">
        <f ca="1">IF(ISERROR(FIND("M",INDIRECT("Calculations!"&amp;ADDRESS(Calculations!$C190,20)))),"","Y")</f>
      </c>
      <c r="H190" s="70">
        <f ca="1">IF(ISERROR(FIND("E",INDIRECT("Calculations!"&amp;ADDRESS(Calculations!$C190,20)))),"","Y")</f>
      </c>
      <c r="I190" s="70">
        <f ca="1">IF(ISERROR(FIND("B",INDIRECT("Calculations!"&amp;ADDRESS(Calculations!$C190,20)))),"","Y")</f>
      </c>
      <c r="J190" s="70">
        <f ca="1">IF(ISERROR(FIND("G",INDIRECT("Calculations!"&amp;ADDRESS(Calculations!$C190,20)))),"","Y")</f>
      </c>
      <c r="K190" s="70">
        <f ca="1">IF(ISERROR(FIND("T",INDIRECT("Calculations!"&amp;ADDRESS(Calculations!$C190,20)))),"","Y")</f>
      </c>
      <c r="L190" s="118">
        <f ca="1">IF(Calculations!A190&gt;Calculations!H$2,"",INDIRECT("Calculations!"&amp;ADDRESS(Calculations!$C190,22)))</f>
      </c>
      <c r="M190" s="118">
        <f>IF(Calculations!A190&gt;Calculations!H$2,"",Calculations!Y$2)</f>
      </c>
      <c r="N190" s="119">
        <f>IF(Calculations!A190&gt;Calculations!H$2,"",IF(Calculations!A190&gt;Calculations!F$2,Calculations!Z$2,Calculations!Z193))</f>
      </c>
      <c r="O190" s="118">
        <f>IF(Calculations!A190&gt;Calculations!H$2,"",IF(Calculations!A190&gt;Calculations!F$2,Calculations!AA$2,Calculations!AA193))</f>
      </c>
      <c r="P190" s="119">
        <f>IF(Calculations!A190&gt;Calculations!H$2,"",IF(Calculations!A190&gt;Calculations!F$2,Calculations!AB$2,Calculations!AB193))</f>
      </c>
      <c r="Q190" s="119">
        <f>IF(Calculations!A190&gt;Calculations!H$2,"",Calculations!AC$2)</f>
      </c>
      <c r="R190" s="119">
        <f>IF(Calculations!A190&gt;Calculations!H$2,"",Calculations!AD$2)</f>
      </c>
      <c r="S190" s="119">
        <f>IF(Calculations!A190&gt;Calculations!H$2,"",Calculations!AE$2)</f>
      </c>
      <c r="T190" s="119">
        <f>IF(Calculations!A190&gt;Calculations!H$2,"",Calculations!AF$2)</f>
      </c>
      <c r="U190" s="119">
        <f>IF(Calculations!A190&gt;Calculations!H$2,"",Calculations!AG$2)</f>
      </c>
      <c r="V190" s="119">
        <f>IF(Calculations!A190&gt;Calculations!H$2,"",Calculations!AH$2)</f>
      </c>
      <c r="W190" s="119">
        <f>IF(Calculations!A190&gt;Calculations!H$2,"",Calculations!AI$2)</f>
      </c>
      <c r="X190" s="120">
        <f>IF(Calculations!A190&gt;Calculations!H$2,"",IF(Calculations!A190&gt;Calculations!F$2,Calculations!AJ$2,Calculations!AJ193))</f>
      </c>
      <c r="Y190" s="119">
        <f>IF(Calculations!A190&gt;Calculations!H$2,"",IF(Calculations!A190&gt;Calculations!F$2,"",Calculations!AK193))</f>
      </c>
      <c r="Z190" s="118">
        <f ca="1">IF(Calculations!A190&gt;Calculations!H$2,"",INDIRECT("Calculations!"&amp;ADDRESS(Calculations!$C190,38)))</f>
      </c>
    </row>
    <row r="191" spans="1:26" ht="12.75">
      <c r="A191" s="117">
        <f>Calculations!B191</f>
      </c>
      <c r="B191" s="70">
        <f ca="1">IF(Calculations!A191&gt;Calculations!H$2,"",IF(Calculations!A191&gt;Calculations!F$2,INDIRECT("Calculations!"&amp;ADDRESS(Calculations!$C191,18)),""))</f>
      </c>
      <c r="C191" s="70">
        <f ca="1">IF(Calculations!A191&gt;Calculations!H$2,"",INDIRECT("Calculations!"&amp;ADDRESS(Calculations!$C191,19)))</f>
      </c>
      <c r="D191" s="70">
        <f ca="1">IF(Calculations!A191&gt;Calculations!H$2,"",INDIRECT("Calculations!"&amp;ADDRESS(Calculations!$C191,24)))</f>
      </c>
      <c r="E191" s="70">
        <f ca="1">IF(ISERROR(FIND("C",INDIRECT("Calculations!"&amp;ADDRESS(Calculations!$C191,20)))),"","Y")</f>
      </c>
      <c r="F191" s="70">
        <f ca="1">IF(ISERROR(FIND("F",INDIRECT("Calculations!"&amp;ADDRESS(Calculations!$C191,20)))),"","Y")</f>
      </c>
      <c r="G191" s="70">
        <f ca="1">IF(ISERROR(FIND("M",INDIRECT("Calculations!"&amp;ADDRESS(Calculations!$C191,20)))),"","Y")</f>
      </c>
      <c r="H191" s="70">
        <f ca="1">IF(ISERROR(FIND("E",INDIRECT("Calculations!"&amp;ADDRESS(Calculations!$C191,20)))),"","Y")</f>
      </c>
      <c r="I191" s="70">
        <f ca="1">IF(ISERROR(FIND("B",INDIRECT("Calculations!"&amp;ADDRESS(Calculations!$C191,20)))),"","Y")</f>
      </c>
      <c r="J191" s="70">
        <f ca="1">IF(ISERROR(FIND("G",INDIRECT("Calculations!"&amp;ADDRESS(Calculations!$C191,20)))),"","Y")</f>
      </c>
      <c r="K191" s="70">
        <f ca="1">IF(ISERROR(FIND("T",INDIRECT("Calculations!"&amp;ADDRESS(Calculations!$C191,20)))),"","Y")</f>
      </c>
      <c r="L191" s="118">
        <f ca="1">IF(Calculations!A191&gt;Calculations!H$2,"",INDIRECT("Calculations!"&amp;ADDRESS(Calculations!$C191,22)))</f>
      </c>
      <c r="M191" s="118">
        <f>IF(Calculations!A191&gt;Calculations!H$2,"",Calculations!Y$2)</f>
      </c>
      <c r="N191" s="119">
        <f>IF(Calculations!A191&gt;Calculations!H$2,"",IF(Calculations!A191&gt;Calculations!F$2,Calculations!Z$2,Calculations!Z194))</f>
      </c>
      <c r="O191" s="118">
        <f>IF(Calculations!A191&gt;Calculations!H$2,"",IF(Calculations!A191&gt;Calculations!F$2,Calculations!AA$2,Calculations!AA194))</f>
      </c>
      <c r="P191" s="119">
        <f>IF(Calculations!A191&gt;Calculations!H$2,"",IF(Calculations!A191&gt;Calculations!F$2,Calculations!AB$2,Calculations!AB194))</f>
      </c>
      <c r="Q191" s="119">
        <f>IF(Calculations!A191&gt;Calculations!H$2,"",Calculations!AC$2)</f>
      </c>
      <c r="R191" s="119">
        <f>IF(Calculations!A191&gt;Calculations!H$2,"",Calculations!AD$2)</f>
      </c>
      <c r="S191" s="119">
        <f>IF(Calculations!A191&gt;Calculations!H$2,"",Calculations!AE$2)</f>
      </c>
      <c r="T191" s="119">
        <f>IF(Calculations!A191&gt;Calculations!H$2,"",Calculations!AF$2)</f>
      </c>
      <c r="U191" s="119">
        <f>IF(Calculations!A191&gt;Calculations!H$2,"",Calculations!AG$2)</f>
      </c>
      <c r="V191" s="119">
        <f>IF(Calculations!A191&gt;Calculations!H$2,"",Calculations!AH$2)</f>
      </c>
      <c r="W191" s="119">
        <f>IF(Calculations!A191&gt;Calculations!H$2,"",Calculations!AI$2)</f>
      </c>
      <c r="X191" s="120">
        <f>IF(Calculations!A191&gt;Calculations!H$2,"",IF(Calculations!A191&gt;Calculations!F$2,Calculations!AJ$2,Calculations!AJ194))</f>
      </c>
      <c r="Y191" s="119">
        <f>IF(Calculations!A191&gt;Calculations!H$2,"",IF(Calculations!A191&gt;Calculations!F$2,"",Calculations!AK194))</f>
      </c>
      <c r="Z191" s="118">
        <f ca="1">IF(Calculations!A191&gt;Calculations!H$2,"",INDIRECT("Calculations!"&amp;ADDRESS(Calculations!$C191,38)))</f>
      </c>
    </row>
    <row r="192" spans="1:26" ht="12.75">
      <c r="A192" s="117">
        <f>Calculations!B192</f>
      </c>
      <c r="B192" s="70">
        <f ca="1">IF(Calculations!A192&gt;Calculations!H$2,"",IF(Calculations!A192&gt;Calculations!F$2,INDIRECT("Calculations!"&amp;ADDRESS(Calculations!$C192,18)),""))</f>
      </c>
      <c r="C192" s="70">
        <f ca="1">IF(Calculations!A192&gt;Calculations!H$2,"",INDIRECT("Calculations!"&amp;ADDRESS(Calculations!$C192,19)))</f>
      </c>
      <c r="D192" s="70">
        <f ca="1">IF(Calculations!A192&gt;Calculations!H$2,"",INDIRECT("Calculations!"&amp;ADDRESS(Calculations!$C192,24)))</f>
      </c>
      <c r="E192" s="70">
        <f ca="1">IF(ISERROR(FIND("C",INDIRECT("Calculations!"&amp;ADDRESS(Calculations!$C192,20)))),"","Y")</f>
      </c>
      <c r="F192" s="70">
        <f ca="1">IF(ISERROR(FIND("F",INDIRECT("Calculations!"&amp;ADDRESS(Calculations!$C192,20)))),"","Y")</f>
      </c>
      <c r="G192" s="70">
        <f ca="1">IF(ISERROR(FIND("M",INDIRECT("Calculations!"&amp;ADDRESS(Calculations!$C192,20)))),"","Y")</f>
      </c>
      <c r="H192" s="70">
        <f ca="1">IF(ISERROR(FIND("E",INDIRECT("Calculations!"&amp;ADDRESS(Calculations!$C192,20)))),"","Y")</f>
      </c>
      <c r="I192" s="70">
        <f ca="1">IF(ISERROR(FIND("B",INDIRECT("Calculations!"&amp;ADDRESS(Calculations!$C192,20)))),"","Y")</f>
      </c>
      <c r="J192" s="70">
        <f ca="1">IF(ISERROR(FIND("G",INDIRECT("Calculations!"&amp;ADDRESS(Calculations!$C192,20)))),"","Y")</f>
      </c>
      <c r="K192" s="70">
        <f ca="1">IF(ISERROR(FIND("T",INDIRECT("Calculations!"&amp;ADDRESS(Calculations!$C192,20)))),"","Y")</f>
      </c>
      <c r="L192" s="118">
        <f ca="1">IF(Calculations!A192&gt;Calculations!H$2,"",INDIRECT("Calculations!"&amp;ADDRESS(Calculations!$C192,22)))</f>
      </c>
      <c r="M192" s="118">
        <f>IF(Calculations!A192&gt;Calculations!H$2,"",Calculations!Y$2)</f>
      </c>
      <c r="N192" s="119">
        <f>IF(Calculations!A192&gt;Calculations!H$2,"",IF(Calculations!A192&gt;Calculations!F$2,Calculations!Z$2,Calculations!Z195))</f>
      </c>
      <c r="O192" s="118">
        <f>IF(Calculations!A192&gt;Calculations!H$2,"",IF(Calculations!A192&gt;Calculations!F$2,Calculations!AA$2,Calculations!AA195))</f>
      </c>
      <c r="P192" s="119">
        <f>IF(Calculations!A192&gt;Calculations!H$2,"",IF(Calculations!A192&gt;Calculations!F$2,Calculations!AB$2,Calculations!AB195))</f>
      </c>
      <c r="Q192" s="119">
        <f>IF(Calculations!A192&gt;Calculations!H$2,"",Calculations!AC$2)</f>
      </c>
      <c r="R192" s="119">
        <f>IF(Calculations!A192&gt;Calculations!H$2,"",Calculations!AD$2)</f>
      </c>
      <c r="S192" s="119">
        <f>IF(Calculations!A192&gt;Calculations!H$2,"",Calculations!AE$2)</f>
      </c>
      <c r="T192" s="119">
        <f>IF(Calculations!A192&gt;Calculations!H$2,"",Calculations!AF$2)</f>
      </c>
      <c r="U192" s="119">
        <f>IF(Calculations!A192&gt;Calculations!H$2,"",Calculations!AG$2)</f>
      </c>
      <c r="V192" s="119">
        <f>IF(Calculations!A192&gt;Calculations!H$2,"",Calculations!AH$2)</f>
      </c>
      <c r="W192" s="119">
        <f>IF(Calculations!A192&gt;Calculations!H$2,"",Calculations!AI$2)</f>
      </c>
      <c r="X192" s="120">
        <f>IF(Calculations!A192&gt;Calculations!H$2,"",IF(Calculations!A192&gt;Calculations!F$2,Calculations!AJ$2,Calculations!AJ195))</f>
      </c>
      <c r="Y192" s="119">
        <f>IF(Calculations!A192&gt;Calculations!H$2,"",IF(Calculations!A192&gt;Calculations!F$2,"",Calculations!AK195))</f>
      </c>
      <c r="Z192" s="118">
        <f ca="1">IF(Calculations!A192&gt;Calculations!H$2,"",INDIRECT("Calculations!"&amp;ADDRESS(Calculations!$C192,38)))</f>
      </c>
    </row>
    <row r="193" spans="1:26" ht="12.75">
      <c r="A193" s="117">
        <f>Calculations!B193</f>
      </c>
      <c r="B193" s="70">
        <f ca="1">IF(Calculations!A193&gt;Calculations!H$2,"",IF(Calculations!A193&gt;Calculations!F$2,INDIRECT("Calculations!"&amp;ADDRESS(Calculations!$C193,18)),""))</f>
      </c>
      <c r="C193" s="70">
        <f ca="1">IF(Calculations!A193&gt;Calculations!H$2,"",INDIRECT("Calculations!"&amp;ADDRESS(Calculations!$C193,19)))</f>
      </c>
      <c r="D193" s="70">
        <f ca="1">IF(Calculations!A193&gt;Calculations!H$2,"",INDIRECT("Calculations!"&amp;ADDRESS(Calculations!$C193,24)))</f>
      </c>
      <c r="E193" s="70">
        <f ca="1">IF(ISERROR(FIND("C",INDIRECT("Calculations!"&amp;ADDRESS(Calculations!$C193,20)))),"","Y")</f>
      </c>
      <c r="F193" s="70">
        <f ca="1">IF(ISERROR(FIND("F",INDIRECT("Calculations!"&amp;ADDRESS(Calculations!$C193,20)))),"","Y")</f>
      </c>
      <c r="G193" s="70">
        <f ca="1">IF(ISERROR(FIND("M",INDIRECT("Calculations!"&amp;ADDRESS(Calculations!$C193,20)))),"","Y")</f>
      </c>
      <c r="H193" s="70">
        <f ca="1">IF(ISERROR(FIND("E",INDIRECT("Calculations!"&amp;ADDRESS(Calculations!$C193,20)))),"","Y")</f>
      </c>
      <c r="I193" s="70">
        <f ca="1">IF(ISERROR(FIND("B",INDIRECT("Calculations!"&amp;ADDRESS(Calculations!$C193,20)))),"","Y")</f>
      </c>
      <c r="J193" s="70">
        <f ca="1">IF(ISERROR(FIND("G",INDIRECT("Calculations!"&amp;ADDRESS(Calculations!$C193,20)))),"","Y")</f>
      </c>
      <c r="K193" s="70">
        <f ca="1">IF(ISERROR(FIND("T",INDIRECT("Calculations!"&amp;ADDRESS(Calculations!$C193,20)))),"","Y")</f>
      </c>
      <c r="L193" s="118">
        <f ca="1">IF(Calculations!A193&gt;Calculations!H$2,"",INDIRECT("Calculations!"&amp;ADDRESS(Calculations!$C193,22)))</f>
      </c>
      <c r="M193" s="118">
        <f>IF(Calculations!A193&gt;Calculations!H$2,"",Calculations!Y$2)</f>
      </c>
      <c r="N193" s="119">
        <f>IF(Calculations!A193&gt;Calculations!H$2,"",IF(Calculations!A193&gt;Calculations!F$2,Calculations!Z$2,Calculations!Z196))</f>
      </c>
      <c r="O193" s="118">
        <f>IF(Calculations!A193&gt;Calculations!H$2,"",IF(Calculations!A193&gt;Calculations!F$2,Calculations!AA$2,Calculations!AA196))</f>
      </c>
      <c r="P193" s="119">
        <f>IF(Calculations!A193&gt;Calculations!H$2,"",IF(Calculations!A193&gt;Calculations!F$2,Calculations!AB$2,Calculations!AB196))</f>
      </c>
      <c r="Q193" s="119">
        <f>IF(Calculations!A193&gt;Calculations!H$2,"",Calculations!AC$2)</f>
      </c>
      <c r="R193" s="119">
        <f>IF(Calculations!A193&gt;Calculations!H$2,"",Calculations!AD$2)</f>
      </c>
      <c r="S193" s="119">
        <f>IF(Calculations!A193&gt;Calculations!H$2,"",Calculations!AE$2)</f>
      </c>
      <c r="T193" s="119">
        <f>IF(Calculations!A193&gt;Calculations!H$2,"",Calculations!AF$2)</f>
      </c>
      <c r="U193" s="119">
        <f>IF(Calculations!A193&gt;Calculations!H$2,"",Calculations!AG$2)</f>
      </c>
      <c r="V193" s="119">
        <f>IF(Calculations!A193&gt;Calculations!H$2,"",Calculations!AH$2)</f>
      </c>
      <c r="W193" s="119">
        <f>IF(Calculations!A193&gt;Calculations!H$2,"",Calculations!AI$2)</f>
      </c>
      <c r="X193" s="120">
        <f>IF(Calculations!A193&gt;Calculations!H$2,"",IF(Calculations!A193&gt;Calculations!F$2,Calculations!AJ$2,Calculations!AJ196))</f>
      </c>
      <c r="Y193" s="119">
        <f>IF(Calculations!A193&gt;Calculations!H$2,"",IF(Calculations!A193&gt;Calculations!F$2,"",Calculations!AK196))</f>
      </c>
      <c r="Z193" s="118">
        <f ca="1">IF(Calculations!A193&gt;Calculations!H$2,"",INDIRECT("Calculations!"&amp;ADDRESS(Calculations!$C193,38)))</f>
      </c>
    </row>
    <row r="194" spans="1:26" ht="12.75">
      <c r="A194" s="117">
        <f>Calculations!B194</f>
      </c>
      <c r="B194" s="70">
        <f ca="1">IF(Calculations!A194&gt;Calculations!H$2,"",IF(Calculations!A194&gt;Calculations!F$2,INDIRECT("Calculations!"&amp;ADDRESS(Calculations!$C194,18)),""))</f>
      </c>
      <c r="C194" s="70">
        <f ca="1">IF(Calculations!A194&gt;Calculations!H$2,"",INDIRECT("Calculations!"&amp;ADDRESS(Calculations!$C194,19)))</f>
      </c>
      <c r="D194" s="70">
        <f ca="1">IF(Calculations!A194&gt;Calculations!H$2,"",INDIRECT("Calculations!"&amp;ADDRESS(Calculations!$C194,24)))</f>
      </c>
      <c r="E194" s="70">
        <f ca="1">IF(ISERROR(FIND("C",INDIRECT("Calculations!"&amp;ADDRESS(Calculations!$C194,20)))),"","Y")</f>
      </c>
      <c r="F194" s="70">
        <f ca="1">IF(ISERROR(FIND("F",INDIRECT("Calculations!"&amp;ADDRESS(Calculations!$C194,20)))),"","Y")</f>
      </c>
      <c r="G194" s="70">
        <f ca="1">IF(ISERROR(FIND("M",INDIRECT("Calculations!"&amp;ADDRESS(Calculations!$C194,20)))),"","Y")</f>
      </c>
      <c r="H194" s="70">
        <f ca="1">IF(ISERROR(FIND("E",INDIRECT("Calculations!"&amp;ADDRESS(Calculations!$C194,20)))),"","Y")</f>
      </c>
      <c r="I194" s="70">
        <f ca="1">IF(ISERROR(FIND("B",INDIRECT("Calculations!"&amp;ADDRESS(Calculations!$C194,20)))),"","Y")</f>
      </c>
      <c r="J194" s="70">
        <f ca="1">IF(ISERROR(FIND("G",INDIRECT("Calculations!"&amp;ADDRESS(Calculations!$C194,20)))),"","Y")</f>
      </c>
      <c r="K194" s="70">
        <f ca="1">IF(ISERROR(FIND("T",INDIRECT("Calculations!"&amp;ADDRESS(Calculations!$C194,20)))),"","Y")</f>
      </c>
      <c r="L194" s="118">
        <f ca="1">IF(Calculations!A194&gt;Calculations!H$2,"",INDIRECT("Calculations!"&amp;ADDRESS(Calculations!$C194,22)))</f>
      </c>
      <c r="M194" s="118">
        <f>IF(Calculations!A194&gt;Calculations!H$2,"",Calculations!Y$2)</f>
      </c>
      <c r="N194" s="119">
        <f>IF(Calculations!A194&gt;Calculations!H$2,"",IF(Calculations!A194&gt;Calculations!F$2,Calculations!Z$2,Calculations!Z197))</f>
      </c>
      <c r="O194" s="118">
        <f>IF(Calculations!A194&gt;Calculations!H$2,"",IF(Calculations!A194&gt;Calculations!F$2,Calculations!AA$2,Calculations!AA197))</f>
      </c>
      <c r="P194" s="119">
        <f>IF(Calculations!A194&gt;Calculations!H$2,"",IF(Calculations!A194&gt;Calculations!F$2,Calculations!AB$2,Calculations!AB197))</f>
      </c>
      <c r="Q194" s="119">
        <f>IF(Calculations!A194&gt;Calculations!H$2,"",Calculations!AC$2)</f>
      </c>
      <c r="R194" s="119">
        <f>IF(Calculations!A194&gt;Calculations!H$2,"",Calculations!AD$2)</f>
      </c>
      <c r="S194" s="119">
        <f>IF(Calculations!A194&gt;Calculations!H$2,"",Calculations!AE$2)</f>
      </c>
      <c r="T194" s="119">
        <f>IF(Calculations!A194&gt;Calculations!H$2,"",Calculations!AF$2)</f>
      </c>
      <c r="U194" s="119">
        <f>IF(Calculations!A194&gt;Calculations!H$2,"",Calculations!AG$2)</f>
      </c>
      <c r="V194" s="119">
        <f>IF(Calculations!A194&gt;Calculations!H$2,"",Calculations!AH$2)</f>
      </c>
      <c r="W194" s="119">
        <f>IF(Calculations!A194&gt;Calculations!H$2,"",Calculations!AI$2)</f>
      </c>
      <c r="X194" s="120">
        <f>IF(Calculations!A194&gt;Calculations!H$2,"",IF(Calculations!A194&gt;Calculations!F$2,Calculations!AJ$2,Calculations!AJ197))</f>
      </c>
      <c r="Y194" s="119">
        <f>IF(Calculations!A194&gt;Calculations!H$2,"",IF(Calculations!A194&gt;Calculations!F$2,"",Calculations!AK197))</f>
      </c>
      <c r="Z194" s="118">
        <f ca="1">IF(Calculations!A194&gt;Calculations!H$2,"",INDIRECT("Calculations!"&amp;ADDRESS(Calculations!$C194,38)))</f>
      </c>
    </row>
    <row r="195" spans="1:26" ht="12.75">
      <c r="A195" s="117">
        <f>Calculations!B195</f>
      </c>
      <c r="B195" s="70">
        <f ca="1">IF(Calculations!A195&gt;Calculations!H$2,"",IF(Calculations!A195&gt;Calculations!F$2,INDIRECT("Calculations!"&amp;ADDRESS(Calculations!$C195,18)),""))</f>
      </c>
      <c r="C195" s="70">
        <f ca="1">IF(Calculations!A195&gt;Calculations!H$2,"",INDIRECT("Calculations!"&amp;ADDRESS(Calculations!$C195,19)))</f>
      </c>
      <c r="D195" s="70">
        <f ca="1">IF(Calculations!A195&gt;Calculations!H$2,"",INDIRECT("Calculations!"&amp;ADDRESS(Calculations!$C195,24)))</f>
      </c>
      <c r="E195" s="70">
        <f ca="1">IF(ISERROR(FIND("C",INDIRECT("Calculations!"&amp;ADDRESS(Calculations!$C195,20)))),"","Y")</f>
      </c>
      <c r="F195" s="70">
        <f ca="1">IF(ISERROR(FIND("F",INDIRECT("Calculations!"&amp;ADDRESS(Calculations!$C195,20)))),"","Y")</f>
      </c>
      <c r="G195" s="70">
        <f ca="1">IF(ISERROR(FIND("M",INDIRECT("Calculations!"&amp;ADDRESS(Calculations!$C195,20)))),"","Y")</f>
      </c>
      <c r="H195" s="70">
        <f ca="1">IF(ISERROR(FIND("E",INDIRECT("Calculations!"&amp;ADDRESS(Calculations!$C195,20)))),"","Y")</f>
      </c>
      <c r="I195" s="70">
        <f ca="1">IF(ISERROR(FIND("B",INDIRECT("Calculations!"&amp;ADDRESS(Calculations!$C195,20)))),"","Y")</f>
      </c>
      <c r="J195" s="70">
        <f ca="1">IF(ISERROR(FIND("G",INDIRECT("Calculations!"&amp;ADDRESS(Calculations!$C195,20)))),"","Y")</f>
      </c>
      <c r="K195" s="70">
        <f ca="1">IF(ISERROR(FIND("T",INDIRECT("Calculations!"&amp;ADDRESS(Calculations!$C195,20)))),"","Y")</f>
      </c>
      <c r="L195" s="118">
        <f ca="1">IF(Calculations!A195&gt;Calculations!H$2,"",INDIRECT("Calculations!"&amp;ADDRESS(Calculations!$C195,22)))</f>
      </c>
      <c r="M195" s="118">
        <f>IF(Calculations!A195&gt;Calculations!H$2,"",Calculations!Y$2)</f>
      </c>
      <c r="N195" s="119">
        <f>IF(Calculations!A195&gt;Calculations!H$2,"",IF(Calculations!A195&gt;Calculations!F$2,Calculations!Z$2,Calculations!Z198))</f>
      </c>
      <c r="O195" s="118">
        <f>IF(Calculations!A195&gt;Calculations!H$2,"",IF(Calculations!A195&gt;Calculations!F$2,Calculations!AA$2,Calculations!AA198))</f>
      </c>
      <c r="P195" s="119">
        <f>IF(Calculations!A195&gt;Calculations!H$2,"",IF(Calculations!A195&gt;Calculations!F$2,Calculations!AB$2,Calculations!AB198))</f>
      </c>
      <c r="Q195" s="119">
        <f>IF(Calculations!A195&gt;Calculations!H$2,"",Calculations!AC$2)</f>
      </c>
      <c r="R195" s="119">
        <f>IF(Calculations!A195&gt;Calculations!H$2,"",Calculations!AD$2)</f>
      </c>
      <c r="S195" s="119">
        <f>IF(Calculations!A195&gt;Calculations!H$2,"",Calculations!AE$2)</f>
      </c>
      <c r="T195" s="119">
        <f>IF(Calculations!A195&gt;Calculations!H$2,"",Calculations!AF$2)</f>
      </c>
      <c r="U195" s="119">
        <f>IF(Calculations!A195&gt;Calculations!H$2,"",Calculations!AG$2)</f>
      </c>
      <c r="V195" s="119">
        <f>IF(Calculations!A195&gt;Calculations!H$2,"",Calculations!AH$2)</f>
      </c>
      <c r="W195" s="119">
        <f>IF(Calculations!A195&gt;Calculations!H$2,"",Calculations!AI$2)</f>
      </c>
      <c r="X195" s="120">
        <f>IF(Calculations!A195&gt;Calculations!H$2,"",IF(Calculations!A195&gt;Calculations!F$2,Calculations!AJ$2,Calculations!AJ198))</f>
      </c>
      <c r="Y195" s="119">
        <f>IF(Calculations!A195&gt;Calculations!H$2,"",IF(Calculations!A195&gt;Calculations!F$2,"",Calculations!AK198))</f>
      </c>
      <c r="Z195" s="118">
        <f ca="1">IF(Calculations!A195&gt;Calculations!H$2,"",INDIRECT("Calculations!"&amp;ADDRESS(Calculations!$C195,38)))</f>
      </c>
    </row>
    <row r="196" spans="1:26" ht="12.75">
      <c r="A196" s="117">
        <f>Calculations!B196</f>
      </c>
      <c r="B196" s="70">
        <f ca="1">IF(Calculations!A196&gt;Calculations!H$2,"",IF(Calculations!A196&gt;Calculations!F$2,INDIRECT("Calculations!"&amp;ADDRESS(Calculations!$C196,18)),""))</f>
      </c>
      <c r="C196" s="70">
        <f ca="1">IF(Calculations!A196&gt;Calculations!H$2,"",INDIRECT("Calculations!"&amp;ADDRESS(Calculations!$C196,19)))</f>
      </c>
      <c r="D196" s="70">
        <f ca="1">IF(Calculations!A196&gt;Calculations!H$2,"",INDIRECT("Calculations!"&amp;ADDRESS(Calculations!$C196,24)))</f>
      </c>
      <c r="E196" s="70">
        <f ca="1">IF(ISERROR(FIND("C",INDIRECT("Calculations!"&amp;ADDRESS(Calculations!$C196,20)))),"","Y")</f>
      </c>
      <c r="F196" s="70">
        <f ca="1">IF(ISERROR(FIND("F",INDIRECT("Calculations!"&amp;ADDRESS(Calculations!$C196,20)))),"","Y")</f>
      </c>
      <c r="G196" s="70">
        <f ca="1">IF(ISERROR(FIND("M",INDIRECT("Calculations!"&amp;ADDRESS(Calculations!$C196,20)))),"","Y")</f>
      </c>
      <c r="H196" s="70">
        <f ca="1">IF(ISERROR(FIND("E",INDIRECT("Calculations!"&amp;ADDRESS(Calculations!$C196,20)))),"","Y")</f>
      </c>
      <c r="I196" s="70">
        <f ca="1">IF(ISERROR(FIND("B",INDIRECT("Calculations!"&amp;ADDRESS(Calculations!$C196,20)))),"","Y")</f>
      </c>
      <c r="J196" s="70">
        <f ca="1">IF(ISERROR(FIND("G",INDIRECT("Calculations!"&amp;ADDRESS(Calculations!$C196,20)))),"","Y")</f>
      </c>
      <c r="K196" s="70">
        <f ca="1">IF(ISERROR(FIND("T",INDIRECT("Calculations!"&amp;ADDRESS(Calculations!$C196,20)))),"","Y")</f>
      </c>
      <c r="L196" s="118">
        <f ca="1">IF(Calculations!A196&gt;Calculations!H$2,"",INDIRECT("Calculations!"&amp;ADDRESS(Calculations!$C196,22)))</f>
      </c>
      <c r="M196" s="118">
        <f>IF(Calculations!A196&gt;Calculations!H$2,"",Calculations!Y$2)</f>
      </c>
      <c r="N196" s="119">
        <f>IF(Calculations!A196&gt;Calculations!H$2,"",IF(Calculations!A196&gt;Calculations!F$2,Calculations!Z$2,Calculations!Z199))</f>
      </c>
      <c r="O196" s="118">
        <f>IF(Calculations!A196&gt;Calculations!H$2,"",IF(Calculations!A196&gt;Calculations!F$2,Calculations!AA$2,Calculations!AA199))</f>
      </c>
      <c r="P196" s="119">
        <f>IF(Calculations!A196&gt;Calculations!H$2,"",IF(Calculations!A196&gt;Calculations!F$2,Calculations!AB$2,Calculations!AB199))</f>
      </c>
      <c r="Q196" s="119">
        <f>IF(Calculations!A196&gt;Calculations!H$2,"",Calculations!AC$2)</f>
      </c>
      <c r="R196" s="119">
        <f>IF(Calculations!A196&gt;Calculations!H$2,"",Calculations!AD$2)</f>
      </c>
      <c r="S196" s="119">
        <f>IF(Calculations!A196&gt;Calculations!H$2,"",Calculations!AE$2)</f>
      </c>
      <c r="T196" s="119">
        <f>IF(Calculations!A196&gt;Calculations!H$2,"",Calculations!AF$2)</f>
      </c>
      <c r="U196" s="119">
        <f>IF(Calculations!A196&gt;Calculations!H$2,"",Calculations!AG$2)</f>
      </c>
      <c r="V196" s="119">
        <f>IF(Calculations!A196&gt;Calculations!H$2,"",Calculations!AH$2)</f>
      </c>
      <c r="W196" s="119">
        <f>IF(Calculations!A196&gt;Calculations!H$2,"",Calculations!AI$2)</f>
      </c>
      <c r="X196" s="120">
        <f>IF(Calculations!A196&gt;Calculations!H$2,"",IF(Calculations!A196&gt;Calculations!F$2,Calculations!AJ$2,Calculations!AJ199))</f>
      </c>
      <c r="Y196" s="119">
        <f>IF(Calculations!A196&gt;Calculations!H$2,"",IF(Calculations!A196&gt;Calculations!F$2,"",Calculations!AK199))</f>
      </c>
      <c r="Z196" s="118">
        <f ca="1">IF(Calculations!A196&gt;Calculations!H$2,"",INDIRECT("Calculations!"&amp;ADDRESS(Calculations!$C196,38)))</f>
      </c>
    </row>
    <row r="197" spans="1:26" ht="12.75">
      <c r="A197" s="117">
        <f>Calculations!B197</f>
      </c>
      <c r="B197" s="70">
        <f ca="1">IF(Calculations!A197&gt;Calculations!H$2,"",IF(Calculations!A197&gt;Calculations!F$2,INDIRECT("Calculations!"&amp;ADDRESS(Calculations!$C197,18)),""))</f>
      </c>
      <c r="C197" s="70">
        <f ca="1">IF(Calculations!A197&gt;Calculations!H$2,"",INDIRECT("Calculations!"&amp;ADDRESS(Calculations!$C197,19)))</f>
      </c>
      <c r="D197" s="70">
        <f ca="1">IF(Calculations!A197&gt;Calculations!H$2,"",INDIRECT("Calculations!"&amp;ADDRESS(Calculations!$C197,24)))</f>
      </c>
      <c r="E197" s="70">
        <f ca="1">IF(ISERROR(FIND("C",INDIRECT("Calculations!"&amp;ADDRESS(Calculations!$C197,20)))),"","Y")</f>
      </c>
      <c r="F197" s="70">
        <f ca="1">IF(ISERROR(FIND("F",INDIRECT("Calculations!"&amp;ADDRESS(Calculations!$C197,20)))),"","Y")</f>
      </c>
      <c r="G197" s="70">
        <f ca="1">IF(ISERROR(FIND("M",INDIRECT("Calculations!"&amp;ADDRESS(Calculations!$C197,20)))),"","Y")</f>
      </c>
      <c r="H197" s="70">
        <f ca="1">IF(ISERROR(FIND("E",INDIRECT("Calculations!"&amp;ADDRESS(Calculations!$C197,20)))),"","Y")</f>
      </c>
      <c r="I197" s="70">
        <f ca="1">IF(ISERROR(FIND("B",INDIRECT("Calculations!"&amp;ADDRESS(Calculations!$C197,20)))),"","Y")</f>
      </c>
      <c r="J197" s="70">
        <f ca="1">IF(ISERROR(FIND("G",INDIRECT("Calculations!"&amp;ADDRESS(Calculations!$C197,20)))),"","Y")</f>
      </c>
      <c r="K197" s="70">
        <f ca="1">IF(ISERROR(FIND("T",INDIRECT("Calculations!"&amp;ADDRESS(Calculations!$C197,20)))),"","Y")</f>
      </c>
      <c r="L197" s="118">
        <f ca="1">IF(Calculations!A197&gt;Calculations!H$2,"",INDIRECT("Calculations!"&amp;ADDRESS(Calculations!$C197,22)))</f>
      </c>
      <c r="M197" s="118">
        <f>IF(Calculations!A197&gt;Calculations!H$2,"",Calculations!Y$2)</f>
      </c>
      <c r="N197" s="119">
        <f>IF(Calculations!A197&gt;Calculations!H$2,"",IF(Calculations!A197&gt;Calculations!F$2,Calculations!Z$2,Calculations!Z200))</f>
      </c>
      <c r="O197" s="118">
        <f>IF(Calculations!A197&gt;Calculations!H$2,"",IF(Calculations!A197&gt;Calculations!F$2,Calculations!AA$2,Calculations!AA200))</f>
      </c>
      <c r="P197" s="119">
        <f>IF(Calculations!A197&gt;Calculations!H$2,"",IF(Calculations!A197&gt;Calculations!F$2,Calculations!AB$2,Calculations!AB200))</f>
      </c>
      <c r="Q197" s="119">
        <f>IF(Calculations!A197&gt;Calculations!H$2,"",Calculations!AC$2)</f>
      </c>
      <c r="R197" s="119">
        <f>IF(Calculations!A197&gt;Calculations!H$2,"",Calculations!AD$2)</f>
      </c>
      <c r="S197" s="119">
        <f>IF(Calculations!A197&gt;Calculations!H$2,"",Calculations!AE$2)</f>
      </c>
      <c r="T197" s="119">
        <f>IF(Calculations!A197&gt;Calculations!H$2,"",Calculations!AF$2)</f>
      </c>
      <c r="U197" s="119">
        <f>IF(Calculations!A197&gt;Calculations!H$2,"",Calculations!AG$2)</f>
      </c>
      <c r="V197" s="119">
        <f>IF(Calculations!A197&gt;Calculations!H$2,"",Calculations!AH$2)</f>
      </c>
      <c r="W197" s="119">
        <f>IF(Calculations!A197&gt;Calculations!H$2,"",Calculations!AI$2)</f>
      </c>
      <c r="X197" s="120">
        <f>IF(Calculations!A197&gt;Calculations!H$2,"",IF(Calculations!A197&gt;Calculations!F$2,Calculations!AJ$2,Calculations!AJ200))</f>
      </c>
      <c r="Y197" s="119">
        <f>IF(Calculations!A197&gt;Calculations!H$2,"",IF(Calculations!A197&gt;Calculations!F$2,"",Calculations!AK200))</f>
      </c>
      <c r="Z197" s="118">
        <f ca="1">IF(Calculations!A197&gt;Calculations!H$2,"",INDIRECT("Calculations!"&amp;ADDRESS(Calculations!$C197,38)))</f>
      </c>
    </row>
    <row r="198" spans="1:26" ht="12.75">
      <c r="A198" s="117">
        <f>Calculations!B198</f>
      </c>
      <c r="B198" s="70">
        <f ca="1">IF(Calculations!A198&gt;Calculations!H$2,"",IF(Calculations!A198&gt;Calculations!F$2,INDIRECT("Calculations!"&amp;ADDRESS(Calculations!$C198,18)),""))</f>
      </c>
      <c r="C198" s="70">
        <f ca="1">IF(Calculations!A198&gt;Calculations!H$2,"",INDIRECT("Calculations!"&amp;ADDRESS(Calculations!$C198,19)))</f>
      </c>
      <c r="D198" s="70">
        <f ca="1">IF(Calculations!A198&gt;Calculations!H$2,"",INDIRECT("Calculations!"&amp;ADDRESS(Calculations!$C198,24)))</f>
      </c>
      <c r="E198" s="70">
        <f ca="1">IF(ISERROR(FIND("C",INDIRECT("Calculations!"&amp;ADDRESS(Calculations!$C198,20)))),"","Y")</f>
      </c>
      <c r="F198" s="70">
        <f ca="1">IF(ISERROR(FIND("F",INDIRECT("Calculations!"&amp;ADDRESS(Calculations!$C198,20)))),"","Y")</f>
      </c>
      <c r="G198" s="70">
        <f ca="1">IF(ISERROR(FIND("M",INDIRECT("Calculations!"&amp;ADDRESS(Calculations!$C198,20)))),"","Y")</f>
      </c>
      <c r="H198" s="70">
        <f ca="1">IF(ISERROR(FIND("E",INDIRECT("Calculations!"&amp;ADDRESS(Calculations!$C198,20)))),"","Y")</f>
      </c>
      <c r="I198" s="70">
        <f ca="1">IF(ISERROR(FIND("B",INDIRECT("Calculations!"&amp;ADDRESS(Calculations!$C198,20)))),"","Y")</f>
      </c>
      <c r="J198" s="70">
        <f ca="1">IF(ISERROR(FIND("G",INDIRECT("Calculations!"&amp;ADDRESS(Calculations!$C198,20)))),"","Y")</f>
      </c>
      <c r="K198" s="70">
        <f ca="1">IF(ISERROR(FIND("T",INDIRECT("Calculations!"&amp;ADDRESS(Calculations!$C198,20)))),"","Y")</f>
      </c>
      <c r="L198" s="118">
        <f ca="1">IF(Calculations!A198&gt;Calculations!H$2,"",INDIRECT("Calculations!"&amp;ADDRESS(Calculations!$C198,22)))</f>
      </c>
      <c r="M198" s="118">
        <f>IF(Calculations!A198&gt;Calculations!H$2,"",Calculations!Y$2)</f>
      </c>
      <c r="N198" s="119">
        <f>IF(Calculations!A198&gt;Calculations!H$2,"",IF(Calculations!A198&gt;Calculations!F$2,Calculations!Z$2,Calculations!Z201))</f>
      </c>
      <c r="O198" s="118">
        <f>IF(Calculations!A198&gt;Calculations!H$2,"",IF(Calculations!A198&gt;Calculations!F$2,Calculations!AA$2,Calculations!AA201))</f>
      </c>
      <c r="P198" s="119">
        <f>IF(Calculations!A198&gt;Calculations!H$2,"",IF(Calculations!A198&gt;Calculations!F$2,Calculations!AB$2,Calculations!AB201))</f>
      </c>
      <c r="Q198" s="119">
        <f>IF(Calculations!A198&gt;Calculations!H$2,"",Calculations!AC$2)</f>
      </c>
      <c r="R198" s="119">
        <f>IF(Calculations!A198&gt;Calculations!H$2,"",Calculations!AD$2)</f>
      </c>
      <c r="S198" s="119">
        <f>IF(Calculations!A198&gt;Calculations!H$2,"",Calculations!AE$2)</f>
      </c>
      <c r="T198" s="119">
        <f>IF(Calculations!A198&gt;Calculations!H$2,"",Calculations!AF$2)</f>
      </c>
      <c r="U198" s="119">
        <f>IF(Calculations!A198&gt;Calculations!H$2,"",Calculations!AG$2)</f>
      </c>
      <c r="V198" s="119">
        <f>IF(Calculations!A198&gt;Calculations!H$2,"",Calculations!AH$2)</f>
      </c>
      <c r="W198" s="119">
        <f>IF(Calculations!A198&gt;Calculations!H$2,"",Calculations!AI$2)</f>
      </c>
      <c r="X198" s="120">
        <f>IF(Calculations!A198&gt;Calculations!H$2,"",IF(Calculations!A198&gt;Calculations!F$2,Calculations!AJ$2,Calculations!AJ201))</f>
      </c>
      <c r="Y198" s="119">
        <f>IF(Calculations!A198&gt;Calculations!H$2,"",IF(Calculations!A198&gt;Calculations!F$2,"",Calculations!AK201))</f>
      </c>
      <c r="Z198" s="118">
        <f ca="1">IF(Calculations!A198&gt;Calculations!H$2,"",INDIRECT("Calculations!"&amp;ADDRESS(Calculations!$C198,38)))</f>
      </c>
    </row>
    <row r="199" spans="1:26" ht="12.75">
      <c r="A199" s="117">
        <f>Calculations!B199</f>
      </c>
      <c r="B199" s="70">
        <f ca="1">IF(Calculations!A199&gt;Calculations!H$2,"",IF(Calculations!A199&gt;Calculations!F$2,INDIRECT("Calculations!"&amp;ADDRESS(Calculations!$C199,18)),""))</f>
      </c>
      <c r="C199" s="70">
        <f ca="1">IF(Calculations!A199&gt;Calculations!H$2,"",INDIRECT("Calculations!"&amp;ADDRESS(Calculations!$C199,19)))</f>
      </c>
      <c r="D199" s="70">
        <f ca="1">IF(Calculations!A199&gt;Calculations!H$2,"",INDIRECT("Calculations!"&amp;ADDRESS(Calculations!$C199,24)))</f>
      </c>
      <c r="E199" s="70">
        <f ca="1">IF(ISERROR(FIND("C",INDIRECT("Calculations!"&amp;ADDRESS(Calculations!$C199,20)))),"","Y")</f>
      </c>
      <c r="F199" s="70">
        <f ca="1">IF(ISERROR(FIND("F",INDIRECT("Calculations!"&amp;ADDRESS(Calculations!$C199,20)))),"","Y")</f>
      </c>
      <c r="G199" s="70">
        <f ca="1">IF(ISERROR(FIND("M",INDIRECT("Calculations!"&amp;ADDRESS(Calculations!$C199,20)))),"","Y")</f>
      </c>
      <c r="H199" s="70">
        <f ca="1">IF(ISERROR(FIND("E",INDIRECT("Calculations!"&amp;ADDRESS(Calculations!$C199,20)))),"","Y")</f>
      </c>
      <c r="I199" s="70">
        <f ca="1">IF(ISERROR(FIND("B",INDIRECT("Calculations!"&amp;ADDRESS(Calculations!$C199,20)))),"","Y")</f>
      </c>
      <c r="J199" s="70">
        <f ca="1">IF(ISERROR(FIND("G",INDIRECT("Calculations!"&amp;ADDRESS(Calculations!$C199,20)))),"","Y")</f>
      </c>
      <c r="K199" s="70">
        <f ca="1">IF(ISERROR(FIND("T",INDIRECT("Calculations!"&amp;ADDRESS(Calculations!$C199,20)))),"","Y")</f>
      </c>
      <c r="L199" s="118">
        <f ca="1">IF(Calculations!A199&gt;Calculations!H$2,"",INDIRECT("Calculations!"&amp;ADDRESS(Calculations!$C199,22)))</f>
      </c>
      <c r="M199" s="118">
        <f>IF(Calculations!A199&gt;Calculations!H$2,"",Calculations!Y$2)</f>
      </c>
      <c r="N199" s="119">
        <f>IF(Calculations!A199&gt;Calculations!H$2,"",IF(Calculations!A199&gt;Calculations!F$2,Calculations!Z$2,Calculations!Z202))</f>
      </c>
      <c r="O199" s="118">
        <f>IF(Calculations!A199&gt;Calculations!H$2,"",IF(Calculations!A199&gt;Calculations!F$2,Calculations!AA$2,Calculations!AA202))</f>
      </c>
      <c r="P199" s="119">
        <f>IF(Calculations!A199&gt;Calculations!H$2,"",IF(Calculations!A199&gt;Calculations!F$2,Calculations!AB$2,Calculations!AB202))</f>
      </c>
      <c r="Q199" s="119">
        <f>IF(Calculations!A199&gt;Calculations!H$2,"",Calculations!AC$2)</f>
      </c>
      <c r="R199" s="119">
        <f>IF(Calculations!A199&gt;Calculations!H$2,"",Calculations!AD$2)</f>
      </c>
      <c r="S199" s="119">
        <f>IF(Calculations!A199&gt;Calculations!H$2,"",Calculations!AE$2)</f>
      </c>
      <c r="T199" s="119">
        <f>IF(Calculations!A199&gt;Calculations!H$2,"",Calculations!AF$2)</f>
      </c>
      <c r="U199" s="119">
        <f>IF(Calculations!A199&gt;Calculations!H$2,"",Calculations!AG$2)</f>
      </c>
      <c r="V199" s="119">
        <f>IF(Calculations!A199&gt;Calculations!H$2,"",Calculations!AH$2)</f>
      </c>
      <c r="W199" s="119">
        <f>IF(Calculations!A199&gt;Calculations!H$2,"",Calculations!AI$2)</f>
      </c>
      <c r="X199" s="120">
        <f>IF(Calculations!A199&gt;Calculations!H$2,"",IF(Calculations!A199&gt;Calculations!F$2,Calculations!AJ$2,Calculations!AJ202))</f>
      </c>
      <c r="Y199" s="119">
        <f>IF(Calculations!A199&gt;Calculations!H$2,"",IF(Calculations!A199&gt;Calculations!F$2,"",Calculations!AK202))</f>
      </c>
      <c r="Z199" s="118">
        <f ca="1">IF(Calculations!A199&gt;Calculations!H$2,"",INDIRECT("Calculations!"&amp;ADDRESS(Calculations!$C199,38)))</f>
      </c>
    </row>
    <row r="200" spans="1:26" ht="12.75">
      <c r="A200" s="117">
        <f>Calculations!B200</f>
      </c>
      <c r="B200" s="70">
        <f ca="1">IF(Calculations!A200&gt;Calculations!H$2,"",IF(Calculations!A200&gt;Calculations!F$2,INDIRECT("Calculations!"&amp;ADDRESS(Calculations!$C200,18)),""))</f>
      </c>
      <c r="C200" s="70">
        <f ca="1">IF(Calculations!A200&gt;Calculations!H$2,"",INDIRECT("Calculations!"&amp;ADDRESS(Calculations!$C200,19)))</f>
      </c>
      <c r="D200" s="70">
        <f ca="1">IF(Calculations!A200&gt;Calculations!H$2,"",INDIRECT("Calculations!"&amp;ADDRESS(Calculations!$C200,24)))</f>
      </c>
      <c r="E200" s="70">
        <f ca="1">IF(ISERROR(FIND("C",INDIRECT("Calculations!"&amp;ADDRESS(Calculations!$C200,20)))),"","Y")</f>
      </c>
      <c r="F200" s="70">
        <f ca="1">IF(ISERROR(FIND("F",INDIRECT("Calculations!"&amp;ADDRESS(Calculations!$C200,20)))),"","Y")</f>
      </c>
      <c r="G200" s="70">
        <f ca="1">IF(ISERROR(FIND("M",INDIRECT("Calculations!"&amp;ADDRESS(Calculations!$C200,20)))),"","Y")</f>
      </c>
      <c r="H200" s="70">
        <f ca="1">IF(ISERROR(FIND("E",INDIRECT("Calculations!"&amp;ADDRESS(Calculations!$C200,20)))),"","Y")</f>
      </c>
      <c r="I200" s="70">
        <f ca="1">IF(ISERROR(FIND("B",INDIRECT("Calculations!"&amp;ADDRESS(Calculations!$C200,20)))),"","Y")</f>
      </c>
      <c r="J200" s="70">
        <f ca="1">IF(ISERROR(FIND("G",INDIRECT("Calculations!"&amp;ADDRESS(Calculations!$C200,20)))),"","Y")</f>
      </c>
      <c r="K200" s="70">
        <f ca="1">IF(ISERROR(FIND("T",INDIRECT("Calculations!"&amp;ADDRESS(Calculations!$C200,20)))),"","Y")</f>
      </c>
      <c r="L200" s="118">
        <f ca="1">IF(Calculations!A200&gt;Calculations!H$2,"",INDIRECT("Calculations!"&amp;ADDRESS(Calculations!$C200,22)))</f>
      </c>
      <c r="M200" s="118">
        <f>IF(Calculations!A200&gt;Calculations!H$2,"",Calculations!Y$2)</f>
      </c>
      <c r="N200" s="119">
        <f>IF(Calculations!A200&gt;Calculations!H$2,"",IF(Calculations!A200&gt;Calculations!F$2,Calculations!Z$2,Calculations!Z203))</f>
      </c>
      <c r="O200" s="118">
        <f>IF(Calculations!A200&gt;Calculations!H$2,"",IF(Calculations!A200&gt;Calculations!F$2,Calculations!AA$2,Calculations!AA203))</f>
      </c>
      <c r="P200" s="119">
        <f>IF(Calculations!A200&gt;Calculations!H$2,"",IF(Calculations!A200&gt;Calculations!F$2,Calculations!AB$2,Calculations!AB203))</f>
      </c>
      <c r="Q200" s="119">
        <f>IF(Calculations!A200&gt;Calculations!H$2,"",Calculations!AC$2)</f>
      </c>
      <c r="R200" s="119">
        <f>IF(Calculations!A200&gt;Calculations!H$2,"",Calculations!AD$2)</f>
      </c>
      <c r="S200" s="119">
        <f>IF(Calculations!A200&gt;Calculations!H$2,"",Calculations!AE$2)</f>
      </c>
      <c r="T200" s="119">
        <f>IF(Calculations!A200&gt;Calculations!H$2,"",Calculations!AF$2)</f>
      </c>
      <c r="U200" s="119">
        <f>IF(Calculations!A200&gt;Calculations!H$2,"",Calculations!AG$2)</f>
      </c>
      <c r="V200" s="119">
        <f>IF(Calculations!A200&gt;Calculations!H$2,"",Calculations!AH$2)</f>
      </c>
      <c r="W200" s="119">
        <f>IF(Calculations!A200&gt;Calculations!H$2,"",Calculations!AI$2)</f>
      </c>
      <c r="X200" s="120">
        <f>IF(Calculations!A200&gt;Calculations!H$2,"",IF(Calculations!A200&gt;Calculations!F$2,Calculations!AJ$2,Calculations!AJ203))</f>
      </c>
      <c r="Y200" s="119">
        <f>IF(Calculations!A200&gt;Calculations!H$2,"",IF(Calculations!A200&gt;Calculations!F$2,"",Calculations!AK203))</f>
      </c>
      <c r="Z200" s="118">
        <f ca="1">IF(Calculations!A200&gt;Calculations!H$2,"",INDIRECT("Calculations!"&amp;ADDRESS(Calculations!$C200,38)))</f>
      </c>
    </row>
    <row r="201" spans="1:26" ht="12.75">
      <c r="A201" s="117">
        <f>Calculations!B201</f>
      </c>
      <c r="B201" s="70">
        <f ca="1">IF(Calculations!A201&gt;Calculations!H$2,"",IF(Calculations!A201&gt;Calculations!F$2,INDIRECT("Calculations!"&amp;ADDRESS(Calculations!$C201,18)),""))</f>
      </c>
      <c r="C201" s="70">
        <f ca="1">IF(Calculations!A201&gt;Calculations!H$2,"",INDIRECT("Calculations!"&amp;ADDRESS(Calculations!$C201,19)))</f>
      </c>
      <c r="D201" s="70">
        <f ca="1">IF(Calculations!A201&gt;Calculations!H$2,"",INDIRECT("Calculations!"&amp;ADDRESS(Calculations!$C201,24)))</f>
      </c>
      <c r="E201" s="70">
        <f ca="1">IF(ISERROR(FIND("C",INDIRECT("Calculations!"&amp;ADDRESS(Calculations!$C201,20)))),"","Y")</f>
      </c>
      <c r="F201" s="70">
        <f ca="1">IF(ISERROR(FIND("F",INDIRECT("Calculations!"&amp;ADDRESS(Calculations!$C201,20)))),"","Y")</f>
      </c>
      <c r="G201" s="70">
        <f ca="1">IF(ISERROR(FIND("M",INDIRECT("Calculations!"&amp;ADDRESS(Calculations!$C201,20)))),"","Y")</f>
      </c>
      <c r="H201" s="70">
        <f ca="1">IF(ISERROR(FIND("E",INDIRECT("Calculations!"&amp;ADDRESS(Calculations!$C201,20)))),"","Y")</f>
      </c>
      <c r="I201" s="70">
        <f ca="1">IF(ISERROR(FIND("B",INDIRECT("Calculations!"&amp;ADDRESS(Calculations!$C201,20)))),"","Y")</f>
      </c>
      <c r="J201" s="70">
        <f ca="1">IF(ISERROR(FIND("G",INDIRECT("Calculations!"&amp;ADDRESS(Calculations!$C201,20)))),"","Y")</f>
      </c>
      <c r="K201" s="70">
        <f ca="1">IF(ISERROR(FIND("T",INDIRECT("Calculations!"&amp;ADDRESS(Calculations!$C201,20)))),"","Y")</f>
      </c>
      <c r="L201" s="118">
        <f ca="1">IF(Calculations!A201&gt;Calculations!H$2,"",INDIRECT("Calculations!"&amp;ADDRESS(Calculations!$C201,22)))</f>
      </c>
      <c r="M201" s="118">
        <f>IF(Calculations!A201&gt;Calculations!H$2,"",Calculations!Y$2)</f>
      </c>
      <c r="N201" s="119">
        <f>IF(Calculations!A201&gt;Calculations!H$2,"",IF(Calculations!A201&gt;Calculations!F$2,Calculations!Z$2,Calculations!Z204))</f>
      </c>
      <c r="O201" s="118">
        <f>IF(Calculations!A201&gt;Calculations!H$2,"",IF(Calculations!A201&gt;Calculations!F$2,Calculations!AA$2,Calculations!AA204))</f>
      </c>
      <c r="P201" s="119">
        <f>IF(Calculations!A201&gt;Calculations!H$2,"",IF(Calculations!A201&gt;Calculations!F$2,Calculations!AB$2,Calculations!AB204))</f>
      </c>
      <c r="Q201" s="119">
        <f>IF(Calculations!A201&gt;Calculations!H$2,"",Calculations!AC$2)</f>
      </c>
      <c r="R201" s="119">
        <f>IF(Calculations!A201&gt;Calculations!H$2,"",Calculations!AD$2)</f>
      </c>
      <c r="S201" s="119">
        <f>IF(Calculations!A201&gt;Calculations!H$2,"",Calculations!AE$2)</f>
      </c>
      <c r="T201" s="119">
        <f>IF(Calculations!A201&gt;Calculations!H$2,"",Calculations!AF$2)</f>
      </c>
      <c r="U201" s="119">
        <f>IF(Calculations!A201&gt;Calculations!H$2,"",Calculations!AG$2)</f>
      </c>
      <c r="V201" s="119">
        <f>IF(Calculations!A201&gt;Calculations!H$2,"",Calculations!AH$2)</f>
      </c>
      <c r="W201" s="119">
        <f>IF(Calculations!A201&gt;Calculations!H$2,"",Calculations!AI$2)</f>
      </c>
      <c r="X201" s="120">
        <f>IF(Calculations!A201&gt;Calculations!H$2,"",IF(Calculations!A201&gt;Calculations!F$2,Calculations!AJ$2,Calculations!AJ204))</f>
      </c>
      <c r="Y201" s="119">
        <f>IF(Calculations!A201&gt;Calculations!H$2,"",IF(Calculations!A201&gt;Calculations!F$2,"",Calculations!AK204))</f>
      </c>
      <c r="Z201" s="118">
        <f ca="1">IF(Calculations!A201&gt;Calculations!H$2,"",INDIRECT("Calculations!"&amp;ADDRESS(Calculations!$C201,38)))</f>
      </c>
    </row>
    <row r="202" ht="12.75">
      <c r="Z202" s="118"/>
    </row>
    <row r="203" ht="12.75">
      <c r="Z203" s="118"/>
    </row>
    <row r="204" ht="12.75">
      <c r="Z204" s="118"/>
    </row>
    <row r="205" ht="12.75">
      <c r="Z205" s="118"/>
    </row>
    <row r="206" ht="12.75">
      <c r="Z206" s="118"/>
    </row>
    <row r="207" ht="12.75">
      <c r="Z207" s="118"/>
    </row>
    <row r="208" ht="12.75">
      <c r="Z208" s="118"/>
    </row>
    <row r="209" ht="12.75">
      <c r="Z209" s="118"/>
    </row>
    <row r="210" ht="12.75">
      <c r="Z210" s="118"/>
    </row>
    <row r="211" ht="12.75">
      <c r="Z211" s="118"/>
    </row>
    <row r="212" ht="12.75">
      <c r="Z212" s="118"/>
    </row>
    <row r="213" ht="12.75">
      <c r="Z213" s="118"/>
    </row>
    <row r="214" ht="12.75">
      <c r="Z214" s="118"/>
    </row>
    <row r="215" ht="12.75">
      <c r="Z215" s="118"/>
    </row>
    <row r="216" ht="12.75">
      <c r="Z216" s="118"/>
    </row>
    <row r="217" ht="12.75">
      <c r="Z217" s="118"/>
    </row>
    <row r="218" ht="12.75">
      <c r="Z218" s="118"/>
    </row>
    <row r="219" ht="12.75">
      <c r="Z219" s="118"/>
    </row>
    <row r="220" ht="12.75">
      <c r="Z220" s="118"/>
    </row>
    <row r="221" ht="12.75">
      <c r="Z221" s="118"/>
    </row>
    <row r="222" ht="12.75">
      <c r="Z222" s="118"/>
    </row>
    <row r="223" ht="12.75">
      <c r="Z223" s="118"/>
    </row>
    <row r="224" ht="12.75">
      <c r="Z224" s="118"/>
    </row>
    <row r="225" ht="12.75">
      <c r="Z225" s="118"/>
    </row>
    <row r="226" ht="12.75">
      <c r="Z226" s="118"/>
    </row>
    <row r="227" ht="12.75">
      <c r="Z227" s="118"/>
    </row>
    <row r="228" ht="12.75">
      <c r="Z228" s="118"/>
    </row>
    <row r="229" ht="12.75">
      <c r="Z229" s="118"/>
    </row>
    <row r="230" ht="12.75">
      <c r="Z230" s="118"/>
    </row>
    <row r="231" ht="12.75">
      <c r="Z231" s="118"/>
    </row>
    <row r="232" ht="12.75">
      <c r="Z232" s="118"/>
    </row>
    <row r="233" ht="12.75">
      <c r="Z233" s="118"/>
    </row>
    <row r="234" ht="12.75">
      <c r="Z234" s="118"/>
    </row>
    <row r="235" ht="12.75">
      <c r="Z235" s="118"/>
    </row>
    <row r="236" ht="12.75">
      <c r="Z236" s="118"/>
    </row>
    <row r="237" ht="12.75">
      <c r="Z237" s="118"/>
    </row>
    <row r="238" ht="12.75">
      <c r="Z238" s="118"/>
    </row>
    <row r="239" ht="12.75">
      <c r="Z239" s="118"/>
    </row>
    <row r="240" ht="12.75">
      <c r="Z240" s="118"/>
    </row>
    <row r="241" ht="12.75">
      <c r="Z241" s="118"/>
    </row>
    <row r="242" ht="12.75">
      <c r="Z242" s="118"/>
    </row>
    <row r="243" ht="12.75">
      <c r="Z243" s="118"/>
    </row>
    <row r="244" ht="12.75">
      <c r="Z244" s="118"/>
    </row>
    <row r="245" ht="12.75">
      <c r="Z245" s="118"/>
    </row>
    <row r="246" ht="12.75">
      <c r="Z246" s="118"/>
    </row>
    <row r="247" ht="12.75">
      <c r="Z247" s="118"/>
    </row>
    <row r="248" ht="12.75">
      <c r="Z248" s="118"/>
    </row>
    <row r="249" ht="12.75">
      <c r="Z249" s="118"/>
    </row>
    <row r="250" ht="12.75">
      <c r="Z250" s="118"/>
    </row>
    <row r="251" ht="12.75">
      <c r="Z251" s="118"/>
    </row>
    <row r="252" ht="12.75">
      <c r="Z252" s="118"/>
    </row>
    <row r="253" ht="12.75">
      <c r="Z253" s="118"/>
    </row>
    <row r="254" ht="12.75">
      <c r="Z254" s="118"/>
    </row>
    <row r="255" ht="12.75">
      <c r="Z255" s="118"/>
    </row>
    <row r="256" ht="12.75">
      <c r="Z256" s="118"/>
    </row>
    <row r="257" ht="12.75">
      <c r="Z257" s="118"/>
    </row>
    <row r="258" ht="12.75">
      <c r="Z258" s="118"/>
    </row>
    <row r="259" ht="12.75">
      <c r="Z259" s="118"/>
    </row>
    <row r="260" ht="12.75">
      <c r="Z260" s="118"/>
    </row>
    <row r="261" ht="12.75">
      <c r="Z261" s="118"/>
    </row>
    <row r="262" ht="12.75">
      <c r="Z262" s="118"/>
    </row>
    <row r="263" ht="12.75">
      <c r="Z263" s="118"/>
    </row>
    <row r="264" ht="12.75">
      <c r="Z264" s="118"/>
    </row>
    <row r="265" ht="12.75">
      <c r="Z265" s="118"/>
    </row>
    <row r="266" ht="12.75">
      <c r="Z266" s="118"/>
    </row>
    <row r="267" ht="12.75">
      <c r="Z267" s="118"/>
    </row>
    <row r="268" ht="12.75">
      <c r="Z268" s="118"/>
    </row>
    <row r="269" ht="12.75">
      <c r="Z269" s="118"/>
    </row>
    <row r="270" ht="12.75">
      <c r="Z270" s="118"/>
    </row>
    <row r="271" ht="12.75">
      <c r="Z271" s="118"/>
    </row>
    <row r="272" ht="12.75">
      <c r="Z272" s="118"/>
    </row>
    <row r="273" ht="12.75">
      <c r="Z273" s="118"/>
    </row>
    <row r="274" ht="12.75">
      <c r="Z274" s="118"/>
    </row>
    <row r="275" ht="12.75">
      <c r="Z275" s="118"/>
    </row>
    <row r="276" ht="12.75">
      <c r="Z276" s="118"/>
    </row>
    <row r="277" ht="12.75">
      <c r="Z277" s="118"/>
    </row>
    <row r="278" ht="12.75">
      <c r="Z278" s="118"/>
    </row>
    <row r="279" ht="12.75">
      <c r="Z279" s="118"/>
    </row>
    <row r="280" ht="12.75">
      <c r="Z280" s="118"/>
    </row>
    <row r="281" ht="12.75">
      <c r="Z281" s="118"/>
    </row>
    <row r="282" ht="12.75">
      <c r="Z282" s="118"/>
    </row>
    <row r="283" ht="12.75">
      <c r="Z283" s="118"/>
    </row>
    <row r="284" ht="12.75">
      <c r="Z284" s="118"/>
    </row>
    <row r="285" ht="12.75">
      <c r="Z285" s="118"/>
    </row>
    <row r="286" ht="12.75">
      <c r="Z286" s="118"/>
    </row>
    <row r="287" ht="12.75">
      <c r="Z287" s="118"/>
    </row>
    <row r="288" ht="12.75">
      <c r="Z288" s="118"/>
    </row>
    <row r="289" ht="12.75">
      <c r="Z289" s="118"/>
    </row>
    <row r="290" ht="12.75">
      <c r="Z290" s="118"/>
    </row>
    <row r="291" ht="12.75">
      <c r="Z291" s="118"/>
    </row>
    <row r="292" ht="12.75">
      <c r="Z292" s="118"/>
    </row>
    <row r="293" ht="12.75">
      <c r="Z293" s="118"/>
    </row>
    <row r="294" ht="12.75">
      <c r="Z294" s="118"/>
    </row>
    <row r="295" ht="12.75">
      <c r="Z295" s="118"/>
    </row>
    <row r="296" ht="12.75">
      <c r="Z296" s="118"/>
    </row>
    <row r="297" ht="12.75">
      <c r="Z297" s="118"/>
    </row>
    <row r="298" ht="12.75">
      <c r="Z298" s="118"/>
    </row>
    <row r="299" ht="12.75">
      <c r="Z299" s="118"/>
    </row>
    <row r="300" ht="12.75">
      <c r="Z300" s="118"/>
    </row>
    <row r="301" ht="12.75">
      <c r="Z301" s="118"/>
    </row>
    <row r="302" ht="12.75">
      <c r="Z302" s="118"/>
    </row>
    <row r="303" ht="12.75">
      <c r="Z303" s="118"/>
    </row>
    <row r="304" ht="12.75">
      <c r="Z304" s="118"/>
    </row>
    <row r="305" ht="12.75">
      <c r="Z305" s="118"/>
    </row>
    <row r="306" ht="12.75">
      <c r="Z306" s="118"/>
    </row>
    <row r="307" ht="12.75">
      <c r="Z307" s="118"/>
    </row>
    <row r="308" ht="12.75">
      <c r="Z308" s="118"/>
    </row>
    <row r="309" ht="12.75">
      <c r="Z309" s="118"/>
    </row>
    <row r="310" ht="12.75">
      <c r="Z310" s="118"/>
    </row>
    <row r="311" ht="12.75">
      <c r="Z311" s="118"/>
    </row>
    <row r="312" ht="12.75">
      <c r="Z312" s="118"/>
    </row>
    <row r="313" ht="12.75">
      <c r="Z313" s="118"/>
    </row>
    <row r="314" ht="12.75">
      <c r="Z314" s="118"/>
    </row>
    <row r="315" ht="12.75">
      <c r="Z315" s="118"/>
    </row>
    <row r="316" ht="12.75">
      <c r="Z316" s="118"/>
    </row>
    <row r="317" ht="12.75">
      <c r="Z317" s="118"/>
    </row>
    <row r="318" ht="12.75">
      <c r="Z318" s="118"/>
    </row>
    <row r="319" ht="12.75">
      <c r="Z319" s="118"/>
    </row>
    <row r="320" ht="12.75">
      <c r="Z320" s="118"/>
    </row>
    <row r="321" ht="12.75">
      <c r="Z321" s="118"/>
    </row>
    <row r="322" ht="12.75">
      <c r="Z322" s="118"/>
    </row>
    <row r="323" ht="12.75">
      <c r="Z323" s="118"/>
    </row>
    <row r="324" ht="12.75">
      <c r="Z324" s="118"/>
    </row>
    <row r="325" ht="12.75">
      <c r="Z325" s="118"/>
    </row>
    <row r="326" ht="12.75">
      <c r="Z326" s="118"/>
    </row>
    <row r="327" ht="12.75">
      <c r="Z327" s="118"/>
    </row>
    <row r="328" ht="12.75">
      <c r="Z328" s="118"/>
    </row>
    <row r="329" ht="12.75">
      <c r="Z329" s="118"/>
    </row>
    <row r="330" ht="12.75">
      <c r="Z330" s="118"/>
    </row>
    <row r="331" ht="12.75">
      <c r="Z331" s="118"/>
    </row>
    <row r="332" ht="12.75">
      <c r="Z332" s="118"/>
    </row>
    <row r="333" ht="12.75">
      <c r="Z333" s="118"/>
    </row>
    <row r="334" ht="12.75">
      <c r="Z334" s="118"/>
    </row>
    <row r="335" ht="12.75">
      <c r="Z335" s="118"/>
    </row>
    <row r="336" ht="12.75">
      <c r="Z336" s="118"/>
    </row>
    <row r="337" ht="12.75">
      <c r="Z337" s="118"/>
    </row>
    <row r="338" ht="12.75">
      <c r="Z338" s="118"/>
    </row>
    <row r="339" ht="12.75">
      <c r="Z339" s="118"/>
    </row>
    <row r="340" ht="12.75">
      <c r="Z340" s="118"/>
    </row>
    <row r="341" ht="12.75">
      <c r="Z341" s="118"/>
    </row>
    <row r="342" ht="12.75">
      <c r="Z342" s="118"/>
    </row>
    <row r="343" ht="12.75">
      <c r="Z343" s="118"/>
    </row>
    <row r="344" ht="12.75">
      <c r="Z344" s="118"/>
    </row>
    <row r="345" ht="12.75">
      <c r="Z345" s="118"/>
    </row>
    <row r="346" ht="12.75">
      <c r="Z346" s="118"/>
    </row>
    <row r="347" ht="12.75">
      <c r="Z347" s="118"/>
    </row>
    <row r="348" ht="12.75">
      <c r="Z348" s="118"/>
    </row>
    <row r="349" ht="12.75">
      <c r="Z349" s="118"/>
    </row>
    <row r="350" ht="12.75">
      <c r="Z350" s="118"/>
    </row>
    <row r="351" ht="12.75">
      <c r="Z351" s="118"/>
    </row>
    <row r="352" ht="12.75">
      <c r="Z352" s="118"/>
    </row>
    <row r="353" ht="12.75">
      <c r="Z353" s="118"/>
    </row>
    <row r="354" ht="12.75">
      <c r="Z354" s="118"/>
    </row>
    <row r="355" ht="12.75">
      <c r="Z355" s="118"/>
    </row>
    <row r="356" ht="12.75">
      <c r="Z356" s="118"/>
    </row>
    <row r="357" ht="12.75">
      <c r="Z357" s="118"/>
    </row>
    <row r="358" ht="12.75">
      <c r="Z358" s="118"/>
    </row>
    <row r="359" ht="12.75">
      <c r="Z359" s="118"/>
    </row>
    <row r="360" ht="12.75">
      <c r="Z360" s="118"/>
    </row>
    <row r="361" ht="12.75">
      <c r="Z361" s="118"/>
    </row>
    <row r="362" ht="12.75">
      <c r="Z362" s="118"/>
    </row>
    <row r="363" ht="12.75">
      <c r="Z363" s="118"/>
    </row>
    <row r="364" ht="12.75">
      <c r="Z364" s="118"/>
    </row>
    <row r="365" ht="12.75">
      <c r="Z365" s="118"/>
    </row>
    <row r="366" ht="12.75">
      <c r="Z366" s="118"/>
    </row>
    <row r="367" ht="12.75">
      <c r="Z367" s="118"/>
    </row>
    <row r="368" ht="12.75">
      <c r="Z368" s="118"/>
    </row>
    <row r="369" ht="12.75">
      <c r="Z369" s="118"/>
    </row>
    <row r="370" ht="12.75">
      <c r="Z370" s="118"/>
    </row>
    <row r="371" ht="12.75">
      <c r="Z371" s="118"/>
    </row>
    <row r="372" ht="12.75">
      <c r="Z372" s="118"/>
    </row>
    <row r="373" ht="12.75">
      <c r="Z373" s="118"/>
    </row>
    <row r="374" ht="12.75">
      <c r="Z374" s="118"/>
    </row>
    <row r="375" ht="12.75">
      <c r="Z375" s="118"/>
    </row>
    <row r="376" ht="12.75">
      <c r="Z376" s="118"/>
    </row>
    <row r="377" ht="12.75">
      <c r="Z377" s="118"/>
    </row>
    <row r="378" ht="12.75">
      <c r="Z378" s="118"/>
    </row>
    <row r="379" ht="12.75">
      <c r="Z379" s="118"/>
    </row>
    <row r="380" ht="12.75">
      <c r="Z380" s="118"/>
    </row>
    <row r="381" ht="12.75">
      <c r="Z381" s="118"/>
    </row>
    <row r="382" ht="12.75">
      <c r="Z382" s="118"/>
    </row>
    <row r="383" ht="12.75">
      <c r="Z383" s="118"/>
    </row>
    <row r="384" ht="12.75">
      <c r="Z384" s="118"/>
    </row>
    <row r="385" ht="12.75">
      <c r="Z385" s="118"/>
    </row>
    <row r="386" ht="12.75">
      <c r="Z386" s="118"/>
    </row>
    <row r="387" ht="12.75">
      <c r="Z387" s="118"/>
    </row>
    <row r="388" ht="12.75">
      <c r="Z388" s="118"/>
    </row>
    <row r="389" ht="12.75">
      <c r="Z389" s="118"/>
    </row>
    <row r="390" ht="12.75">
      <c r="Z390" s="118"/>
    </row>
    <row r="391" ht="12.75">
      <c r="Z391" s="118"/>
    </row>
    <row r="392" ht="12.75">
      <c r="Z392" s="118"/>
    </row>
    <row r="393" ht="12.75">
      <c r="Z393" s="118"/>
    </row>
    <row r="394" ht="12.75">
      <c r="Z394" s="118"/>
    </row>
    <row r="395" ht="12.75">
      <c r="Z395" s="118"/>
    </row>
    <row r="396" ht="12.75">
      <c r="Z396" s="118"/>
    </row>
    <row r="397" ht="12.75">
      <c r="Z397" s="118"/>
    </row>
    <row r="398" ht="12.75">
      <c r="Z398" s="118"/>
    </row>
    <row r="399" ht="12.75">
      <c r="Z399" s="118"/>
    </row>
    <row r="400" ht="12.75">
      <c r="Z400" s="118"/>
    </row>
    <row r="401" ht="12.75">
      <c r="Z401" s="118"/>
    </row>
    <row r="402" ht="12.75">
      <c r="Z402" s="118"/>
    </row>
    <row r="403" ht="12.75">
      <c r="Z403" s="118"/>
    </row>
    <row r="404" ht="12.75">
      <c r="Z404" s="118"/>
    </row>
    <row r="405" ht="12.75">
      <c r="Z405" s="118"/>
    </row>
    <row r="406" ht="12.75">
      <c r="Z406" s="118"/>
    </row>
    <row r="407" ht="12.75">
      <c r="Z407" s="118"/>
    </row>
    <row r="408" ht="12.75">
      <c r="Z408" s="118"/>
    </row>
    <row r="409" ht="12.75">
      <c r="Z409" s="118"/>
    </row>
    <row r="410" ht="12.75">
      <c r="Z410" s="118"/>
    </row>
    <row r="411" ht="12.75">
      <c r="Z411" s="118"/>
    </row>
    <row r="412" ht="12.75">
      <c r="Z412" s="118"/>
    </row>
    <row r="413" ht="12.75">
      <c r="Z413" s="118"/>
    </row>
    <row r="414" ht="12.75">
      <c r="Z414" s="118"/>
    </row>
    <row r="415" ht="12.75">
      <c r="Z415" s="118"/>
    </row>
    <row r="416" ht="12.75">
      <c r="Z416" s="118"/>
    </row>
    <row r="417" ht="12.75">
      <c r="Z417" s="118"/>
    </row>
    <row r="418" ht="12.75">
      <c r="Z418" s="118"/>
    </row>
    <row r="419" ht="12.75">
      <c r="Z419" s="118"/>
    </row>
    <row r="420" ht="12.75">
      <c r="Z420" s="118"/>
    </row>
    <row r="421" ht="12.75">
      <c r="Z421" s="118"/>
    </row>
    <row r="422" ht="12.75">
      <c r="Z422" s="118"/>
    </row>
    <row r="423" ht="12.75">
      <c r="Z423" s="118"/>
    </row>
    <row r="424" ht="12.75">
      <c r="Z424" s="118"/>
    </row>
    <row r="425" ht="12.75">
      <c r="Z425" s="118"/>
    </row>
    <row r="426" ht="12.75">
      <c r="Z426" s="118"/>
    </row>
    <row r="427" ht="12.75">
      <c r="Z427" s="118"/>
    </row>
    <row r="428" ht="12.75">
      <c r="Z428" s="118"/>
    </row>
    <row r="429" ht="12.75">
      <c r="Z429" s="118"/>
    </row>
    <row r="430" ht="12.75">
      <c r="Z430" s="118"/>
    </row>
    <row r="431" ht="12.75">
      <c r="Z431" s="118"/>
    </row>
    <row r="432" ht="12.75">
      <c r="Z432" s="118"/>
    </row>
    <row r="433" ht="12.75">
      <c r="Z433" s="118"/>
    </row>
    <row r="434" ht="12.75">
      <c r="Z434" s="118"/>
    </row>
    <row r="435" ht="12.75">
      <c r="Z435" s="118"/>
    </row>
    <row r="436" ht="12.75">
      <c r="Z436" s="118"/>
    </row>
    <row r="437" ht="12.75">
      <c r="Z437" s="118"/>
    </row>
    <row r="438" ht="12.75">
      <c r="Z438" s="118"/>
    </row>
    <row r="439" ht="12.75">
      <c r="Z439" s="118"/>
    </row>
    <row r="440" ht="12.75">
      <c r="Z440" s="118"/>
    </row>
    <row r="441" ht="12.75">
      <c r="Z441" s="118"/>
    </row>
    <row r="442" ht="12.75">
      <c r="Z442" s="118"/>
    </row>
    <row r="443" ht="12.75">
      <c r="Z443" s="118"/>
    </row>
    <row r="444" ht="12.75">
      <c r="Z444" s="118"/>
    </row>
    <row r="445" ht="12.75">
      <c r="Z445" s="118"/>
    </row>
    <row r="446" ht="12.75">
      <c r="Z446" s="118"/>
    </row>
    <row r="447" ht="12.75">
      <c r="Z447" s="118"/>
    </row>
    <row r="448" ht="12.75">
      <c r="Z448" s="118"/>
    </row>
    <row r="449" ht="12.75">
      <c r="Z449" s="118"/>
    </row>
    <row r="450" ht="12.75">
      <c r="Z450" s="118"/>
    </row>
    <row r="451" ht="12.75">
      <c r="Z451" s="118"/>
    </row>
    <row r="452" ht="12.75">
      <c r="Z452" s="118"/>
    </row>
    <row r="453" ht="12.75">
      <c r="Z453" s="118"/>
    </row>
    <row r="454" ht="12.75">
      <c r="Z454" s="118"/>
    </row>
    <row r="455" ht="12.75">
      <c r="Z455" s="118"/>
    </row>
    <row r="456" ht="12.75">
      <c r="Z456" s="118"/>
    </row>
    <row r="457" ht="12.75">
      <c r="Z457" s="118"/>
    </row>
    <row r="458" ht="12.75">
      <c r="Z458" s="118"/>
    </row>
    <row r="459" ht="12.75">
      <c r="Z459" s="118"/>
    </row>
    <row r="460" ht="12.75">
      <c r="Z460" s="118"/>
    </row>
    <row r="461" ht="12.75">
      <c r="Z461" s="118"/>
    </row>
    <row r="462" ht="12.75">
      <c r="Z462" s="118"/>
    </row>
    <row r="463" ht="12.75">
      <c r="Z463" s="118"/>
    </row>
    <row r="464" ht="12.75">
      <c r="Z464" s="118"/>
    </row>
    <row r="465" ht="12.75">
      <c r="Z465" s="118"/>
    </row>
    <row r="466" ht="12.75">
      <c r="Z466" s="118"/>
    </row>
    <row r="467" ht="12.75">
      <c r="Z467" s="118"/>
    </row>
    <row r="468" ht="12.75">
      <c r="Z468" s="118"/>
    </row>
    <row r="469" ht="12.75">
      <c r="Z469" s="118"/>
    </row>
    <row r="470" ht="12.75">
      <c r="Z470" s="118"/>
    </row>
    <row r="471" ht="12.75">
      <c r="Z471" s="118"/>
    </row>
    <row r="472" ht="12.75">
      <c r="Z472" s="118"/>
    </row>
    <row r="473" ht="12.75">
      <c r="Z473" s="118"/>
    </row>
    <row r="474" ht="12.75">
      <c r="Z474" s="118"/>
    </row>
    <row r="475" ht="12.75">
      <c r="Z475" s="118"/>
    </row>
    <row r="476" ht="12.75">
      <c r="Z476" s="118"/>
    </row>
    <row r="477" ht="12.75">
      <c r="Z477" s="118"/>
    </row>
    <row r="478" ht="12.75">
      <c r="Z478" s="118"/>
    </row>
    <row r="479" ht="12.75">
      <c r="Z479" s="118"/>
    </row>
    <row r="480" ht="12.75">
      <c r="Z480" s="118"/>
    </row>
    <row r="481" ht="12.75">
      <c r="Z481" s="118"/>
    </row>
    <row r="482" ht="12.75">
      <c r="Z482" s="118"/>
    </row>
    <row r="483" ht="12.75">
      <c r="Z483" s="118"/>
    </row>
    <row r="484" ht="12.75">
      <c r="Z484" s="118"/>
    </row>
    <row r="485" ht="12.75">
      <c r="Z485" s="1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9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5" sqref="E285"/>
    </sheetView>
  </sheetViews>
  <sheetFormatPr defaultColWidth="9.140625" defaultRowHeight="12.75"/>
  <cols>
    <col min="4" max="4" width="9.140625" style="9" customWidth="1"/>
    <col min="5" max="5" width="9.140625" style="11" customWidth="1"/>
    <col min="6" max="6" width="12.28125" style="11" customWidth="1"/>
    <col min="7" max="7" width="29.140625" style="11" customWidth="1"/>
    <col min="8" max="8" width="9.140625" style="11" customWidth="1"/>
    <col min="9" max="10" width="9.140625" style="9" customWidth="1"/>
    <col min="11" max="11" width="4.57421875" style="11" bestFit="1" customWidth="1"/>
    <col min="12" max="12" width="4.57421875" style="11" customWidth="1"/>
    <col min="13" max="13" width="5.140625" style="0" bestFit="1" customWidth="1"/>
    <col min="15" max="15" width="5.7109375" style="0" bestFit="1" customWidth="1"/>
    <col min="16" max="17" width="5.7109375" style="0" customWidth="1"/>
    <col min="19" max="19" width="18.8515625" style="0" customWidth="1"/>
    <col min="20" max="20" width="10.421875" style="11" bestFit="1" customWidth="1"/>
    <col min="23" max="23" width="12.7109375" style="0" customWidth="1"/>
    <col min="27" max="27" width="9.140625" style="11" customWidth="1"/>
    <col min="31" max="31" width="3.8515625" style="11" customWidth="1"/>
    <col min="32" max="32" width="4.8515625" style="0" customWidth="1"/>
    <col min="33" max="33" width="4.28125" style="0" bestFit="1" customWidth="1"/>
    <col min="34" max="34" width="4.140625" style="0" customWidth="1"/>
    <col min="35" max="35" width="5.140625" style="0" bestFit="1" customWidth="1"/>
    <col min="36" max="36" width="9.140625" style="9" customWidth="1"/>
  </cols>
  <sheetData>
    <row r="1" spans="1:38" ht="12.75">
      <c r="A1" s="68" t="s">
        <v>382</v>
      </c>
      <c r="B1" s="68" t="s">
        <v>7</v>
      </c>
      <c r="C1" s="68" t="s">
        <v>569</v>
      </c>
      <c r="D1" s="9" t="s">
        <v>570</v>
      </c>
      <c r="F1" s="11" t="s">
        <v>571</v>
      </c>
      <c r="H1" s="11" t="s">
        <v>573</v>
      </c>
      <c r="M1" s="11"/>
      <c r="N1" s="11"/>
      <c r="O1" s="11"/>
      <c r="P1" s="11"/>
      <c r="Q1" s="11"/>
      <c r="R1" s="11"/>
      <c r="S1" s="13" t="s">
        <v>8</v>
      </c>
      <c r="T1" s="13" t="s">
        <v>6</v>
      </c>
      <c r="U1" s="13"/>
      <c r="V1" s="13" t="s">
        <v>17</v>
      </c>
      <c r="W1" s="13"/>
      <c r="X1" s="13" t="s">
        <v>9</v>
      </c>
      <c r="Y1" s="12" t="s">
        <v>18</v>
      </c>
      <c r="Z1" s="12" t="s">
        <v>19</v>
      </c>
      <c r="AA1" s="12" t="s">
        <v>20</v>
      </c>
      <c r="AB1" s="12" t="s">
        <v>21</v>
      </c>
      <c r="AC1" s="12" t="s">
        <v>22</v>
      </c>
      <c r="AD1" s="12" t="s">
        <v>253</v>
      </c>
      <c r="AE1" s="14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4" t="s">
        <v>28</v>
      </c>
      <c r="AK1" s="14" t="s">
        <v>29</v>
      </c>
      <c r="AL1" s="15" t="s">
        <v>1417</v>
      </c>
    </row>
    <row r="2" spans="1:38" ht="12.75">
      <c r="A2">
        <v>1</v>
      </c>
      <c r="B2">
        <f>IF(A2&gt;N$499,"",$D$2*10000+Calculations!A2)</f>
      </c>
      <c r="C2">
        <f aca="true" t="shared" si="0" ref="C2:C33">IF(A2&gt;N$499,"",IF(A2&gt;F$2,A2-F$2+19,A2+4))</f>
      </c>
      <c r="D2" s="59">
        <f>IF(ISERROR(VALUE('Header_and_write-ins'!A1)),0,VALUE('Header_and_write-ins'!A1))</f>
        <v>0</v>
      </c>
      <c r="F2" s="69">
        <f>INT(P19)</f>
        <v>0</v>
      </c>
      <c r="H2" s="71">
        <f>INT(N$499)</f>
        <v>0</v>
      </c>
      <c r="O2" s="11"/>
      <c r="P2" s="11"/>
      <c r="Q2" s="11"/>
      <c r="R2" s="11"/>
      <c r="S2" s="11"/>
      <c r="U2" s="9"/>
      <c r="W2" s="11"/>
      <c r="X2" s="11"/>
      <c r="Y2">
        <f>IF(LEN('Header_and_write-ins'!J6)&gt;0,'Header_and_write-ins'!J6,"")</f>
      </c>
      <c r="Z2">
        <f>IF(LEN('Header_and_write-ins'!D9)&gt;0,'Header_and_write-ins'!D9,"")</f>
      </c>
      <c r="AA2">
        <f>IF(LEN('Header_and_write-ins'!A6)&gt;0,'Header_and_write-ins'!A6,"")</f>
      </c>
      <c r="AB2">
        <f>IF(LEN('Header_and_write-ins'!A4)&gt;0,'Header_and_write-ins'!A4,"")</f>
      </c>
      <c r="AC2">
        <f>IF(LEN('Header_and_write-ins'!H4)&gt;0,'Header_and_write-ins'!H4,"")</f>
      </c>
      <c r="AD2">
        <f>IF(LEN('Header_and_write-ins'!K4)&gt;0,'Header_and_write-ins'!K4,"")</f>
      </c>
      <c r="AE2">
        <f>IF(LEN('Header_and_write-ins'!J4)&gt;0,'Header_and_write-ins'!J4,"")</f>
      </c>
      <c r="AF2">
        <f>IF(LEN('Header_and_write-ins'!M4)&gt;0,'Header_and_write-ins'!M4,"")</f>
      </c>
      <c r="AG2" s="11">
        <f>IF(LEN('Header_and_write-ins'!N4)&gt;0,'Header_and_write-ins'!N4,"")</f>
      </c>
      <c r="AH2">
        <f>IF(LEN('Header_and_write-ins'!P4)&gt;0,'Header_and_write-ins'!P4,"")</f>
      </c>
      <c r="AI2">
        <f>IF(LEN('Header_and_write-ins'!R4)&gt;0,'Header_and_write-ins'!R4,"")</f>
      </c>
      <c r="AJ2" s="9">
        <f>IF(LEN('Header_and_write-ins'!U6)&gt;0,'Header_and_write-ins'!U6,"")</f>
      </c>
      <c r="AK2" s="11"/>
      <c r="AL2">
        <f>IF(LEN('Header_and_write-ins'!B1)&gt;0,'Header_and_write-ins'!B1,"")</f>
      </c>
    </row>
    <row r="3" spans="1:24" ht="15">
      <c r="A3" s="66">
        <v>2</v>
      </c>
      <c r="B3">
        <f>IF(A3&gt;N$499,"",$D$2*10000+Calculations!A3)</f>
      </c>
      <c r="C3">
        <f t="shared" si="0"/>
      </c>
      <c r="D3" s="86" t="s">
        <v>1417</v>
      </c>
      <c r="E3" s="76" t="s">
        <v>588</v>
      </c>
      <c r="F3" s="76" t="s">
        <v>1411</v>
      </c>
      <c r="G3" s="68" t="s">
        <v>378</v>
      </c>
      <c r="H3" s="68" t="s">
        <v>379</v>
      </c>
      <c r="I3" s="68" t="s">
        <v>562</v>
      </c>
      <c r="J3" s="68" t="s">
        <v>9</v>
      </c>
      <c r="K3" s="68" t="s">
        <v>560</v>
      </c>
      <c r="L3" s="68" t="s">
        <v>561</v>
      </c>
      <c r="M3" s="68" t="s">
        <v>380</v>
      </c>
      <c r="N3" s="68" t="s">
        <v>381</v>
      </c>
      <c r="O3" s="68" t="s">
        <v>382</v>
      </c>
      <c r="P3" s="68" t="s">
        <v>567</v>
      </c>
      <c r="Q3" s="68" t="s">
        <v>568</v>
      </c>
      <c r="R3" s="68" t="s">
        <v>572</v>
      </c>
      <c r="S3" s="13" t="s">
        <v>8</v>
      </c>
      <c r="T3" s="13" t="s">
        <v>6</v>
      </c>
      <c r="U3" s="68" t="s">
        <v>563</v>
      </c>
      <c r="V3" s="68" t="s">
        <v>562</v>
      </c>
      <c r="W3" s="68" t="s">
        <v>564</v>
      </c>
      <c r="X3" s="68" t="s">
        <v>9</v>
      </c>
    </row>
    <row r="4" spans="1:38" s="66" customFormat="1" ht="12.75">
      <c r="A4">
        <v>3</v>
      </c>
      <c r="B4">
        <f>IF(A4&gt;N$499,"",$D$2*10000+Calculations!A4)</f>
      </c>
      <c r="C4">
        <f t="shared" si="0"/>
      </c>
      <c r="D4" s="67"/>
      <c r="E4" s="65"/>
      <c r="F4" s="65"/>
      <c r="G4" s="65"/>
      <c r="H4" s="65"/>
      <c r="I4" s="67"/>
      <c r="J4" s="67"/>
      <c r="K4" s="65"/>
      <c r="L4" s="65"/>
      <c r="N4" s="13" t="s">
        <v>30</v>
      </c>
      <c r="O4" s="13" t="s">
        <v>382</v>
      </c>
      <c r="P4" s="13" t="s">
        <v>567</v>
      </c>
      <c r="Q4" s="13" t="s">
        <v>568</v>
      </c>
      <c r="R4" s="68"/>
      <c r="S4" s="68" t="s">
        <v>555</v>
      </c>
      <c r="T4" s="13" t="s">
        <v>556</v>
      </c>
      <c r="U4" s="68"/>
      <c r="V4" s="68" t="s">
        <v>17</v>
      </c>
      <c r="W4" s="68"/>
      <c r="X4" s="68" t="s">
        <v>559</v>
      </c>
      <c r="Y4" s="68">
        <f aca="true" t="shared" si="1" ref="Y4:Y19">Y$2</f>
      </c>
      <c r="Z4" s="68" t="s">
        <v>19</v>
      </c>
      <c r="AA4" s="68" t="s">
        <v>252</v>
      </c>
      <c r="AB4" s="68" t="s">
        <v>21</v>
      </c>
      <c r="AC4" s="68">
        <f>AC$2</f>
      </c>
      <c r="AD4" s="68">
        <f aca="true" t="shared" si="2" ref="AD4:AI4">AD$2</f>
      </c>
      <c r="AE4" s="68">
        <f t="shared" si="2"/>
      </c>
      <c r="AF4" s="68">
        <f t="shared" si="2"/>
      </c>
      <c r="AG4" s="68">
        <f t="shared" si="2"/>
      </c>
      <c r="AH4" s="68">
        <f t="shared" si="2"/>
      </c>
      <c r="AI4" s="68">
        <f t="shared" si="2"/>
      </c>
      <c r="AJ4" s="68" t="s">
        <v>557</v>
      </c>
      <c r="AK4" s="68" t="s">
        <v>558</v>
      </c>
      <c r="AL4" s="68">
        <f aca="true" t="shared" si="3" ref="AL4:AL19">AL$2</f>
      </c>
    </row>
    <row r="5" spans="1:38" ht="12.75">
      <c r="A5" s="66">
        <v>4</v>
      </c>
      <c r="B5">
        <f>IF(A5&gt;N$499,"",$D$2*10000+Calculations!A5)</f>
      </c>
      <c r="C5">
        <f t="shared" si="0"/>
      </c>
      <c r="N5" s="60">
        <f>IF(LEN('Header_and_write-ins'!A12)&gt;0,1,0)</f>
        <v>0</v>
      </c>
      <c r="O5" s="60">
        <v>1</v>
      </c>
      <c r="P5" s="61">
        <f>INT(LOOKUP(O5,N$5:N$19,N$5:N$19))</f>
        <v>0</v>
      </c>
      <c r="Q5" s="61">
        <f aca="true" t="shared" si="4" ref="Q5:Q19">LOOKUP(O5,N$5:N$19,O$5:O$19)+11</f>
        <v>26</v>
      </c>
      <c r="S5" s="63">
        <f ca="1" t="shared" si="5" ref="S5:S19">INDIRECT("'Header_and_write-ins'!"&amp;ADDRESS($Q5,1))</f>
        <v>0</v>
      </c>
      <c r="T5" s="62">
        <f aca="true" ca="1" t="shared" si="6" ref="T5:T19">UPPER(IF(LEN(INDIRECT("'Header_and_write-ins'!"&amp;ADDRESS($Q5,8)))=0,"",INDIRECT("'Header_and_write-ins'!"&amp;ADDRESS($Q5,8))))</f>
      </c>
      <c r="U5" s="9"/>
      <c r="V5" s="64">
        <f aca="true" ca="1" t="shared" si="7" ref="V5:V19">IF(LEN(INDIRECT("'Header_and_write-ins'!"&amp;ADDRESS($Q5,15)))=0,"",INDIRECT("'Header_and_write-ins'!"&amp;ADDRESS($Q5,15)))</f>
      </c>
      <c r="W5" s="11"/>
      <c r="X5" s="62">
        <f aca="true" ca="1" t="shared" si="8" ref="X5:X19">IF(LEN(INDIRECT("'Header_and_write-ins'!"&amp;ADDRESS($Q5,25)))=0,"",INDIRECT("'Header_and_write-ins'!"&amp;ADDRESS($Q5,25)))</f>
      </c>
      <c r="Y5">
        <f t="shared" si="1"/>
      </c>
      <c r="Z5" s="62">
        <f aca="true" ca="1" t="shared" si="9" ref="Z5:Z19">IF(LEN(INDIRECT("'Header_and_write-ins'!"&amp;ADDRESS($Q5,24)))=0,Z$2,INDIRECT("'Header_and_write-ins'!"&amp;ADDRESS($Q5,24)))</f>
      </c>
      <c r="AA5" s="64">
        <f ca="1">IF(LEN(INDIRECT("'Header_and_write-ins'!"&amp;ADDRESS($Q5,20)))=0,AA$2,AA$2&amp;", "&amp;INDIRECT("'Header_and_write-ins'!"&amp;ADDRESS($Q5,20)))</f>
      </c>
      <c r="AB5" s="62">
        <f aca="true" ca="1" t="shared" si="10" ref="AB5:AB19">IF(LEN(INDIRECT("'Header_and_write-ins'!"&amp;ADDRESS($Q5,9)))=0,AB$2,INDIRECT("'Header_and_write-ins'!"&amp;ADDRESS($Q5,9)))</f>
      </c>
      <c r="AC5">
        <f aca="true" t="shared" si="11" ref="AC5:AI19">AC$2</f>
      </c>
      <c r="AD5">
        <f t="shared" si="11"/>
      </c>
      <c r="AE5">
        <f t="shared" si="11"/>
      </c>
      <c r="AF5">
        <f t="shared" si="11"/>
      </c>
      <c r="AG5">
        <f t="shared" si="11"/>
      </c>
      <c r="AH5">
        <f t="shared" si="11"/>
      </c>
      <c r="AI5">
        <f t="shared" si="11"/>
      </c>
      <c r="AJ5" s="64">
        <f aca="true" ca="1" t="shared" si="12" ref="AJ5:AJ19">IF(LEN(INDIRECT("'Header_and_write-ins'!"&amp;ADDRESS($Q5,12)))=0,AJ$2,INDIRECT("'Header_and_write-ins'!"&amp;ADDRESS($Q5,12)))</f>
      </c>
      <c r="AK5" s="62">
        <f aca="true" ca="1" t="shared" si="13" ref="AK5:AK19">IF(LEN(INDIRECT("'Header_and_write-ins'!"&amp;ADDRESS($Q5,13)))=0,"",INDIRECT("'Header_and_write-ins'!"&amp;ADDRESS($Q5,13)))</f>
      </c>
      <c r="AL5">
        <f t="shared" si="3"/>
      </c>
    </row>
    <row r="6" spans="1:38" ht="12.75">
      <c r="A6">
        <v>5</v>
      </c>
      <c r="B6">
        <f>IF(A6&gt;N$499,"",$D$2*10000+Calculations!A6)</f>
      </c>
      <c r="C6">
        <f t="shared" si="0"/>
      </c>
      <c r="N6" s="60">
        <f>IF(LEN('Header_and_write-ins'!A13)&gt;0,INT(N5)+1,N5+0.001)</f>
        <v>0.001</v>
      </c>
      <c r="O6" s="60">
        <v>2</v>
      </c>
      <c r="P6" s="61">
        <f aca="true" t="shared" si="14" ref="P6:P19">INT(LOOKUP(O6,N$5:N$19,N$5:N$19))</f>
        <v>0</v>
      </c>
      <c r="Q6" s="61">
        <f t="shared" si="4"/>
        <v>26</v>
      </c>
      <c r="S6" s="63">
        <f ca="1" t="shared" si="5"/>
        <v>0</v>
      </c>
      <c r="T6" s="62">
        <f ca="1" t="shared" si="6"/>
      </c>
      <c r="U6" s="9"/>
      <c r="V6" s="64">
        <f ca="1" t="shared" si="7"/>
      </c>
      <c r="W6" s="11"/>
      <c r="X6" s="62">
        <f ca="1" t="shared" si="8"/>
      </c>
      <c r="Y6">
        <f t="shared" si="1"/>
      </c>
      <c r="Z6" s="62">
        <f ca="1" t="shared" si="9"/>
      </c>
      <c r="AA6" s="64">
        <f aca="true" ca="1" t="shared" si="15" ref="AA6:AA19">IF(LEN(INDIRECT("'Header_and_write-ins'!"&amp;ADDRESS($Q6,20)))=0,AA$2,AA$2&amp;", "&amp;INDIRECT("'Header_and_write-ins'!"&amp;ADDRESS($Q6,20)))</f>
      </c>
      <c r="AB6" s="62">
        <f ca="1" t="shared" si="10"/>
      </c>
      <c r="AC6">
        <f t="shared" si="11"/>
      </c>
      <c r="AD6">
        <f t="shared" si="11"/>
      </c>
      <c r="AE6">
        <f t="shared" si="11"/>
      </c>
      <c r="AF6">
        <f t="shared" si="11"/>
      </c>
      <c r="AG6">
        <f t="shared" si="11"/>
      </c>
      <c r="AH6">
        <f t="shared" si="11"/>
      </c>
      <c r="AI6">
        <f t="shared" si="11"/>
      </c>
      <c r="AJ6" s="64">
        <f ca="1" t="shared" si="12"/>
      </c>
      <c r="AK6" s="62">
        <f ca="1" t="shared" si="13"/>
      </c>
      <c r="AL6">
        <f t="shared" si="3"/>
      </c>
    </row>
    <row r="7" spans="1:38" ht="12.75">
      <c r="A7" s="66">
        <v>6</v>
      </c>
      <c r="B7">
        <f>IF(A7&gt;N$499,"",$D$2*10000+Calculations!A7)</f>
      </c>
      <c r="C7">
        <f t="shared" si="0"/>
      </c>
      <c r="N7" s="60">
        <f>IF(LEN('Header_and_write-ins'!A14)&gt;0,INT(N6)+1,N6+0.001)</f>
        <v>0.002</v>
      </c>
      <c r="O7" s="60">
        <v>3</v>
      </c>
      <c r="P7" s="61">
        <f t="shared" si="14"/>
        <v>0</v>
      </c>
      <c r="Q7" s="61">
        <f t="shared" si="4"/>
        <v>26</v>
      </c>
      <c r="S7" s="63">
        <f ca="1" t="shared" si="5"/>
        <v>0</v>
      </c>
      <c r="T7" s="62">
        <f ca="1" t="shared" si="6"/>
      </c>
      <c r="U7" s="9"/>
      <c r="V7" s="64">
        <f ca="1" t="shared" si="7"/>
      </c>
      <c r="W7" s="11"/>
      <c r="X7" s="62">
        <f ca="1" t="shared" si="8"/>
      </c>
      <c r="Y7">
        <f t="shared" si="1"/>
      </c>
      <c r="Z7" s="62">
        <f ca="1" t="shared" si="9"/>
      </c>
      <c r="AA7" s="64">
        <f ca="1" t="shared" si="15"/>
      </c>
      <c r="AB7" s="62">
        <f ca="1" t="shared" si="10"/>
      </c>
      <c r="AC7">
        <f t="shared" si="11"/>
      </c>
      <c r="AD7">
        <f t="shared" si="11"/>
      </c>
      <c r="AE7">
        <f t="shared" si="11"/>
      </c>
      <c r="AF7">
        <f t="shared" si="11"/>
      </c>
      <c r="AG7">
        <f t="shared" si="11"/>
      </c>
      <c r="AH7">
        <f t="shared" si="11"/>
      </c>
      <c r="AI7">
        <f t="shared" si="11"/>
      </c>
      <c r="AJ7" s="64">
        <f ca="1" t="shared" si="12"/>
      </c>
      <c r="AK7" s="62">
        <f ca="1" t="shared" si="13"/>
      </c>
      <c r="AL7">
        <f t="shared" si="3"/>
      </c>
    </row>
    <row r="8" spans="1:38" ht="12.75">
      <c r="A8">
        <v>7</v>
      </c>
      <c r="B8">
        <f>IF(A8&gt;N$499,"",$D$2*10000+Calculations!A8)</f>
      </c>
      <c r="C8">
        <f t="shared" si="0"/>
      </c>
      <c r="N8" s="60">
        <f>IF(LEN('Header_and_write-ins'!A15)&gt;0,INT(N7)+1,N7+0.001)</f>
        <v>0.003</v>
      </c>
      <c r="O8" s="60">
        <v>4</v>
      </c>
      <c r="P8" s="61">
        <f t="shared" si="14"/>
        <v>0</v>
      </c>
      <c r="Q8" s="61">
        <f t="shared" si="4"/>
        <v>26</v>
      </c>
      <c r="S8" s="63">
        <f ca="1" t="shared" si="5"/>
        <v>0</v>
      </c>
      <c r="T8" s="62">
        <f ca="1" t="shared" si="6"/>
      </c>
      <c r="U8" s="9"/>
      <c r="V8" s="64">
        <f ca="1" t="shared" si="7"/>
      </c>
      <c r="W8" s="11"/>
      <c r="X8" s="62">
        <f ca="1" t="shared" si="8"/>
      </c>
      <c r="Y8">
        <f t="shared" si="1"/>
      </c>
      <c r="Z8" s="62">
        <f ca="1" t="shared" si="9"/>
      </c>
      <c r="AA8" s="64">
        <f ca="1" t="shared" si="15"/>
      </c>
      <c r="AB8" s="62">
        <f ca="1" t="shared" si="10"/>
      </c>
      <c r="AC8">
        <f t="shared" si="11"/>
      </c>
      <c r="AD8">
        <f t="shared" si="11"/>
      </c>
      <c r="AE8">
        <f t="shared" si="11"/>
      </c>
      <c r="AF8">
        <f t="shared" si="11"/>
      </c>
      <c r="AG8">
        <f t="shared" si="11"/>
      </c>
      <c r="AH8">
        <f t="shared" si="11"/>
      </c>
      <c r="AI8">
        <f t="shared" si="11"/>
      </c>
      <c r="AJ8" s="64">
        <f ca="1" t="shared" si="12"/>
      </c>
      <c r="AK8" s="62">
        <f ca="1" t="shared" si="13"/>
      </c>
      <c r="AL8">
        <f t="shared" si="3"/>
      </c>
    </row>
    <row r="9" spans="1:38" ht="12.75">
      <c r="A9" s="66">
        <v>8</v>
      </c>
      <c r="B9">
        <f>IF(A9&gt;N$499,"",$D$2*10000+Calculations!A9)</f>
      </c>
      <c r="C9">
        <f t="shared" si="0"/>
      </c>
      <c r="N9" s="60">
        <f>IF(LEN('Header_and_write-ins'!A16)&gt;0,INT(N8)+1,N8+0.001)</f>
        <v>0.004</v>
      </c>
      <c r="O9" s="60">
        <v>5</v>
      </c>
      <c r="P9" s="61">
        <f t="shared" si="14"/>
        <v>0</v>
      </c>
      <c r="Q9" s="61">
        <f t="shared" si="4"/>
        <v>26</v>
      </c>
      <c r="S9" s="63">
        <f ca="1" t="shared" si="5"/>
        <v>0</v>
      </c>
      <c r="T9" s="62">
        <f ca="1" t="shared" si="6"/>
      </c>
      <c r="U9" s="9"/>
      <c r="V9" s="64">
        <f ca="1" t="shared" si="7"/>
      </c>
      <c r="W9" s="11"/>
      <c r="X9" s="62">
        <f ca="1" t="shared" si="8"/>
      </c>
      <c r="Y9">
        <f t="shared" si="1"/>
      </c>
      <c r="Z9" s="62">
        <f ca="1" t="shared" si="9"/>
      </c>
      <c r="AA9" s="64">
        <f ca="1" t="shared" si="15"/>
      </c>
      <c r="AB9" s="62">
        <f ca="1" t="shared" si="10"/>
      </c>
      <c r="AC9">
        <f t="shared" si="11"/>
      </c>
      <c r="AD9">
        <f t="shared" si="11"/>
      </c>
      <c r="AE9">
        <f t="shared" si="11"/>
      </c>
      <c r="AF9">
        <f t="shared" si="11"/>
      </c>
      <c r="AG9">
        <f t="shared" si="11"/>
      </c>
      <c r="AH9">
        <f t="shared" si="11"/>
      </c>
      <c r="AI9">
        <f t="shared" si="11"/>
      </c>
      <c r="AJ9" s="64">
        <f ca="1" t="shared" si="12"/>
      </c>
      <c r="AK9" s="62">
        <f ca="1" t="shared" si="13"/>
      </c>
      <c r="AL9">
        <f t="shared" si="3"/>
      </c>
    </row>
    <row r="10" spans="1:38" ht="12.75">
      <c r="A10">
        <v>9</v>
      </c>
      <c r="B10">
        <f>IF(A10&gt;N$499,"",$D$2*10000+Calculations!A10)</f>
      </c>
      <c r="C10">
        <f t="shared" si="0"/>
      </c>
      <c r="N10" s="60">
        <f>IF(LEN('Header_and_write-ins'!A17)&gt;0,INT(N9)+1,N9+0.001)</f>
        <v>0.005</v>
      </c>
      <c r="O10" s="60">
        <v>6</v>
      </c>
      <c r="P10" s="61">
        <f t="shared" si="14"/>
        <v>0</v>
      </c>
      <c r="Q10" s="61">
        <f t="shared" si="4"/>
        <v>26</v>
      </c>
      <c r="S10" s="63">
        <f ca="1" t="shared" si="5"/>
        <v>0</v>
      </c>
      <c r="T10" s="62">
        <f ca="1" t="shared" si="6"/>
      </c>
      <c r="U10" s="9"/>
      <c r="V10" s="64">
        <f ca="1" t="shared" si="7"/>
      </c>
      <c r="W10" s="11"/>
      <c r="X10" s="62">
        <f ca="1" t="shared" si="8"/>
      </c>
      <c r="Y10">
        <f t="shared" si="1"/>
      </c>
      <c r="Z10" s="62">
        <f ca="1" t="shared" si="9"/>
      </c>
      <c r="AA10" s="64">
        <f ca="1" t="shared" si="15"/>
      </c>
      <c r="AB10" s="62">
        <f ca="1" t="shared" si="10"/>
      </c>
      <c r="AC10">
        <f t="shared" si="11"/>
      </c>
      <c r="AD10">
        <f t="shared" si="11"/>
      </c>
      <c r="AE10">
        <f t="shared" si="11"/>
      </c>
      <c r="AF10">
        <f t="shared" si="11"/>
      </c>
      <c r="AG10">
        <f t="shared" si="11"/>
      </c>
      <c r="AH10">
        <f t="shared" si="11"/>
      </c>
      <c r="AI10">
        <f t="shared" si="11"/>
      </c>
      <c r="AJ10" s="64">
        <f ca="1" t="shared" si="12"/>
      </c>
      <c r="AK10" s="62">
        <f ca="1" t="shared" si="13"/>
      </c>
      <c r="AL10">
        <f t="shared" si="3"/>
      </c>
    </row>
    <row r="11" spans="1:38" ht="12.75">
      <c r="A11" s="66">
        <v>10</v>
      </c>
      <c r="B11">
        <f>IF(A11&gt;N$499,"",$D$2*10000+Calculations!A11)</f>
      </c>
      <c r="C11">
        <f t="shared" si="0"/>
      </c>
      <c r="N11" s="60">
        <f>IF(LEN('Header_and_write-ins'!A18)&gt;0,INT(N10)+1,N10+0.001)</f>
        <v>0.006</v>
      </c>
      <c r="O11" s="60">
        <v>7</v>
      </c>
      <c r="P11" s="61">
        <f t="shared" si="14"/>
        <v>0</v>
      </c>
      <c r="Q11" s="61">
        <f t="shared" si="4"/>
        <v>26</v>
      </c>
      <c r="S11" s="63">
        <f ca="1" t="shared" si="5"/>
        <v>0</v>
      </c>
      <c r="T11" s="62">
        <f ca="1" t="shared" si="6"/>
      </c>
      <c r="U11" s="9"/>
      <c r="V11" s="64">
        <f ca="1" t="shared" si="7"/>
      </c>
      <c r="W11" s="11"/>
      <c r="X11" s="62">
        <f ca="1" t="shared" si="8"/>
      </c>
      <c r="Y11">
        <f t="shared" si="1"/>
      </c>
      <c r="Z11" s="62">
        <f ca="1" t="shared" si="9"/>
      </c>
      <c r="AA11" s="64">
        <f ca="1" t="shared" si="15"/>
      </c>
      <c r="AB11" s="62">
        <f ca="1" t="shared" si="10"/>
      </c>
      <c r="AC11">
        <f t="shared" si="11"/>
      </c>
      <c r="AD11">
        <f t="shared" si="11"/>
      </c>
      <c r="AE11">
        <f t="shared" si="11"/>
      </c>
      <c r="AF11">
        <f t="shared" si="11"/>
      </c>
      <c r="AG11">
        <f t="shared" si="11"/>
      </c>
      <c r="AH11">
        <f t="shared" si="11"/>
      </c>
      <c r="AI11">
        <f t="shared" si="11"/>
      </c>
      <c r="AJ11" s="64">
        <f ca="1" t="shared" si="12"/>
      </c>
      <c r="AK11" s="62">
        <f ca="1" t="shared" si="13"/>
      </c>
      <c r="AL11">
        <f t="shared" si="3"/>
      </c>
    </row>
    <row r="12" spans="1:38" ht="12.75">
      <c r="A12">
        <v>11</v>
      </c>
      <c r="B12">
        <f>IF(A12&gt;N$499,"",$D$2*10000+Calculations!A12)</f>
      </c>
      <c r="C12">
        <f t="shared" si="0"/>
      </c>
      <c r="N12" s="60">
        <f>IF(LEN('Header_and_write-ins'!A19)&gt;0,INT(N11)+1,N11+0.001)</f>
        <v>0.007</v>
      </c>
      <c r="O12" s="60">
        <v>8</v>
      </c>
      <c r="P12" s="61">
        <f t="shared" si="14"/>
        <v>0</v>
      </c>
      <c r="Q12" s="61">
        <f t="shared" si="4"/>
        <v>26</v>
      </c>
      <c r="S12" s="63">
        <f ca="1" t="shared" si="5"/>
        <v>0</v>
      </c>
      <c r="T12" s="62">
        <f ca="1" t="shared" si="6"/>
      </c>
      <c r="U12" s="9"/>
      <c r="V12" s="64">
        <f ca="1" t="shared" si="7"/>
      </c>
      <c r="W12" s="11"/>
      <c r="X12" s="62">
        <f ca="1" t="shared" si="8"/>
      </c>
      <c r="Y12">
        <f t="shared" si="1"/>
      </c>
      <c r="Z12" s="62">
        <f ca="1" t="shared" si="9"/>
      </c>
      <c r="AA12" s="64">
        <f ca="1" t="shared" si="15"/>
      </c>
      <c r="AB12" s="62">
        <f ca="1" t="shared" si="10"/>
      </c>
      <c r="AC12">
        <f t="shared" si="11"/>
      </c>
      <c r="AD12">
        <f t="shared" si="11"/>
      </c>
      <c r="AE12">
        <f t="shared" si="11"/>
      </c>
      <c r="AF12">
        <f t="shared" si="11"/>
      </c>
      <c r="AG12">
        <f t="shared" si="11"/>
      </c>
      <c r="AH12">
        <f t="shared" si="11"/>
      </c>
      <c r="AI12">
        <f t="shared" si="11"/>
      </c>
      <c r="AJ12" s="64">
        <f ca="1" t="shared" si="12"/>
      </c>
      <c r="AK12" s="62">
        <f ca="1" t="shared" si="13"/>
      </c>
      <c r="AL12">
        <f t="shared" si="3"/>
      </c>
    </row>
    <row r="13" spans="1:38" ht="12.75">
      <c r="A13" s="66">
        <v>12</v>
      </c>
      <c r="B13">
        <f>IF(A13&gt;N$499,"",$D$2*10000+Calculations!A13)</f>
      </c>
      <c r="C13">
        <f t="shared" si="0"/>
      </c>
      <c r="N13" s="60">
        <f>IF(LEN('Header_and_write-ins'!A20)&gt;0,INT(N12)+1,N12+0.001)</f>
        <v>0.008</v>
      </c>
      <c r="O13" s="60">
        <v>9</v>
      </c>
      <c r="P13" s="61">
        <f t="shared" si="14"/>
        <v>0</v>
      </c>
      <c r="Q13" s="61">
        <f t="shared" si="4"/>
        <v>26</v>
      </c>
      <c r="S13" s="63">
        <f ca="1" t="shared" si="5"/>
        <v>0</v>
      </c>
      <c r="T13" s="62">
        <f ca="1" t="shared" si="6"/>
      </c>
      <c r="U13" s="9"/>
      <c r="V13" s="64">
        <f ca="1" t="shared" si="7"/>
      </c>
      <c r="W13" s="11"/>
      <c r="X13" s="62">
        <f ca="1" t="shared" si="8"/>
      </c>
      <c r="Y13">
        <f t="shared" si="1"/>
      </c>
      <c r="Z13" s="62">
        <f ca="1" t="shared" si="9"/>
      </c>
      <c r="AA13" s="64">
        <f ca="1" t="shared" si="15"/>
      </c>
      <c r="AB13" s="62">
        <f ca="1" t="shared" si="10"/>
      </c>
      <c r="AC13">
        <f t="shared" si="11"/>
      </c>
      <c r="AD13">
        <f t="shared" si="11"/>
      </c>
      <c r="AE13">
        <f t="shared" si="11"/>
      </c>
      <c r="AF13">
        <f t="shared" si="11"/>
      </c>
      <c r="AG13">
        <f t="shared" si="11"/>
      </c>
      <c r="AH13">
        <f t="shared" si="11"/>
      </c>
      <c r="AI13">
        <f t="shared" si="11"/>
      </c>
      <c r="AJ13" s="64">
        <f ca="1" t="shared" si="12"/>
      </c>
      <c r="AK13" s="62">
        <f ca="1" t="shared" si="13"/>
      </c>
      <c r="AL13">
        <f t="shared" si="3"/>
      </c>
    </row>
    <row r="14" spans="1:38" ht="12.75">
      <c r="A14">
        <v>13</v>
      </c>
      <c r="B14">
        <f>IF(A14&gt;N$499,"",$D$2*10000+Calculations!A14)</f>
      </c>
      <c r="C14">
        <f t="shared" si="0"/>
      </c>
      <c r="N14" s="60">
        <f>IF(LEN('Header_and_write-ins'!A21)&gt;0,INT(N13)+1,N13+0.001)</f>
        <v>0.009000000000000001</v>
      </c>
      <c r="O14" s="60">
        <v>10</v>
      </c>
      <c r="P14" s="61">
        <f t="shared" si="14"/>
        <v>0</v>
      </c>
      <c r="Q14" s="61">
        <f t="shared" si="4"/>
        <v>26</v>
      </c>
      <c r="S14" s="63">
        <f ca="1" t="shared" si="5"/>
        <v>0</v>
      </c>
      <c r="T14" s="62">
        <f ca="1" t="shared" si="6"/>
      </c>
      <c r="U14" s="9"/>
      <c r="V14" s="64">
        <f ca="1" t="shared" si="7"/>
      </c>
      <c r="W14" s="11"/>
      <c r="X14" s="62">
        <f ca="1" t="shared" si="8"/>
      </c>
      <c r="Y14">
        <f t="shared" si="1"/>
      </c>
      <c r="Z14" s="62">
        <f ca="1" t="shared" si="9"/>
      </c>
      <c r="AA14" s="64">
        <f ca="1" t="shared" si="15"/>
      </c>
      <c r="AB14" s="62">
        <f ca="1" t="shared" si="10"/>
      </c>
      <c r="AC14">
        <f t="shared" si="11"/>
      </c>
      <c r="AD14">
        <f t="shared" si="11"/>
      </c>
      <c r="AE14">
        <f t="shared" si="11"/>
      </c>
      <c r="AF14">
        <f t="shared" si="11"/>
      </c>
      <c r="AG14">
        <f t="shared" si="11"/>
      </c>
      <c r="AH14">
        <f t="shared" si="11"/>
      </c>
      <c r="AI14">
        <f t="shared" si="11"/>
      </c>
      <c r="AJ14" s="64">
        <f ca="1" t="shared" si="12"/>
      </c>
      <c r="AK14" s="62">
        <f ca="1" t="shared" si="13"/>
      </c>
      <c r="AL14">
        <f t="shared" si="3"/>
      </c>
    </row>
    <row r="15" spans="1:38" ht="12.75">
      <c r="A15" s="66">
        <v>14</v>
      </c>
      <c r="B15">
        <f>IF(A15&gt;N$499,"",$D$2*10000+Calculations!A15)</f>
      </c>
      <c r="C15">
        <f t="shared" si="0"/>
      </c>
      <c r="N15" s="60">
        <f>IF(LEN('Header_and_write-ins'!A22)&gt;0,INT(N14)+1,N14+0.001)</f>
        <v>0.010000000000000002</v>
      </c>
      <c r="O15" s="60">
        <v>11</v>
      </c>
      <c r="P15" s="61">
        <f t="shared" si="14"/>
        <v>0</v>
      </c>
      <c r="Q15" s="61">
        <f t="shared" si="4"/>
        <v>26</v>
      </c>
      <c r="S15" s="63">
        <f ca="1" t="shared" si="5"/>
        <v>0</v>
      </c>
      <c r="T15" s="62">
        <f ca="1" t="shared" si="6"/>
      </c>
      <c r="U15" s="9"/>
      <c r="V15" s="64">
        <f ca="1" t="shared" si="7"/>
      </c>
      <c r="W15" s="11"/>
      <c r="X15" s="62">
        <f ca="1" t="shared" si="8"/>
      </c>
      <c r="Y15">
        <f t="shared" si="1"/>
      </c>
      <c r="Z15" s="62">
        <f ca="1" t="shared" si="9"/>
      </c>
      <c r="AA15" s="64">
        <f ca="1" t="shared" si="15"/>
      </c>
      <c r="AB15" s="62">
        <f ca="1" t="shared" si="10"/>
      </c>
      <c r="AC15">
        <f t="shared" si="11"/>
      </c>
      <c r="AD15">
        <f t="shared" si="11"/>
      </c>
      <c r="AE15">
        <f t="shared" si="11"/>
      </c>
      <c r="AF15">
        <f t="shared" si="11"/>
      </c>
      <c r="AG15">
        <f t="shared" si="11"/>
      </c>
      <c r="AH15">
        <f t="shared" si="11"/>
      </c>
      <c r="AI15">
        <f t="shared" si="11"/>
      </c>
      <c r="AJ15" s="64">
        <f ca="1" t="shared" si="12"/>
      </c>
      <c r="AK15" s="62">
        <f ca="1" t="shared" si="13"/>
      </c>
      <c r="AL15">
        <f t="shared" si="3"/>
      </c>
    </row>
    <row r="16" spans="1:38" ht="12.75">
      <c r="A16">
        <v>15</v>
      </c>
      <c r="B16">
        <f>IF(A16&gt;N$499,"",$D$2*10000+Calculations!A16)</f>
      </c>
      <c r="C16">
        <f t="shared" si="0"/>
      </c>
      <c r="N16" s="60">
        <f>IF(LEN('Header_and_write-ins'!A23)&gt;0,INT(N15)+1,N15+0.001)</f>
        <v>0.011000000000000003</v>
      </c>
      <c r="O16" s="60">
        <v>12</v>
      </c>
      <c r="P16" s="61">
        <f t="shared" si="14"/>
        <v>0</v>
      </c>
      <c r="Q16" s="61">
        <f t="shared" si="4"/>
        <v>26</v>
      </c>
      <c r="S16" s="63">
        <f ca="1" t="shared" si="5"/>
        <v>0</v>
      </c>
      <c r="T16" s="62">
        <f ca="1" t="shared" si="6"/>
      </c>
      <c r="U16" s="9"/>
      <c r="V16" s="64">
        <f ca="1" t="shared" si="7"/>
      </c>
      <c r="W16" s="11"/>
      <c r="X16" s="62">
        <f ca="1" t="shared" si="8"/>
      </c>
      <c r="Y16">
        <f t="shared" si="1"/>
      </c>
      <c r="Z16" s="62">
        <f ca="1" t="shared" si="9"/>
      </c>
      <c r="AA16" s="64">
        <f ca="1" t="shared" si="15"/>
      </c>
      <c r="AB16" s="62">
        <f ca="1" t="shared" si="10"/>
      </c>
      <c r="AC16">
        <f t="shared" si="11"/>
      </c>
      <c r="AD16">
        <f t="shared" si="11"/>
      </c>
      <c r="AE16">
        <f t="shared" si="11"/>
      </c>
      <c r="AF16">
        <f t="shared" si="11"/>
      </c>
      <c r="AG16">
        <f t="shared" si="11"/>
      </c>
      <c r="AH16">
        <f t="shared" si="11"/>
      </c>
      <c r="AI16">
        <f t="shared" si="11"/>
      </c>
      <c r="AJ16" s="64">
        <f ca="1" t="shared" si="12"/>
      </c>
      <c r="AK16" s="62">
        <f ca="1" t="shared" si="13"/>
      </c>
      <c r="AL16">
        <f t="shared" si="3"/>
      </c>
    </row>
    <row r="17" spans="1:38" ht="12.75">
      <c r="A17" s="66">
        <v>16</v>
      </c>
      <c r="B17">
        <f>IF(A17&gt;N$499,"",$D$2*10000+Calculations!A17)</f>
      </c>
      <c r="C17">
        <f t="shared" si="0"/>
      </c>
      <c r="N17" s="60">
        <f>IF(LEN('Header_and_write-ins'!A24)&gt;0,INT(N16)+1,N16+0.001)</f>
        <v>0.012000000000000004</v>
      </c>
      <c r="O17" s="60">
        <v>13</v>
      </c>
      <c r="P17" s="61">
        <f t="shared" si="14"/>
        <v>0</v>
      </c>
      <c r="Q17" s="61">
        <f t="shared" si="4"/>
        <v>26</v>
      </c>
      <c r="S17" s="63">
        <f ca="1" t="shared" si="5"/>
        <v>0</v>
      </c>
      <c r="T17" s="62">
        <f ca="1" t="shared" si="6"/>
      </c>
      <c r="U17" s="9"/>
      <c r="V17" s="64">
        <f ca="1" t="shared" si="7"/>
      </c>
      <c r="W17" s="11"/>
      <c r="X17" s="62">
        <f ca="1" t="shared" si="8"/>
      </c>
      <c r="Y17">
        <f t="shared" si="1"/>
      </c>
      <c r="Z17" s="62">
        <f ca="1" t="shared" si="9"/>
      </c>
      <c r="AA17" s="64">
        <f ca="1" t="shared" si="15"/>
      </c>
      <c r="AB17" s="62">
        <f ca="1" t="shared" si="10"/>
      </c>
      <c r="AC17">
        <f t="shared" si="11"/>
      </c>
      <c r="AD17">
        <f t="shared" si="11"/>
      </c>
      <c r="AE17">
        <f t="shared" si="11"/>
      </c>
      <c r="AF17">
        <f t="shared" si="11"/>
      </c>
      <c r="AG17">
        <f t="shared" si="11"/>
      </c>
      <c r="AH17">
        <f t="shared" si="11"/>
      </c>
      <c r="AI17">
        <f t="shared" si="11"/>
      </c>
      <c r="AJ17" s="64">
        <f ca="1" t="shared" si="12"/>
      </c>
      <c r="AK17" s="62">
        <f ca="1" t="shared" si="13"/>
      </c>
      <c r="AL17">
        <f t="shared" si="3"/>
      </c>
    </row>
    <row r="18" spans="1:38" ht="12.75">
      <c r="A18">
        <v>17</v>
      </c>
      <c r="B18">
        <f>IF(A18&gt;N$499,"",$D$2*10000+Calculations!A18)</f>
      </c>
      <c r="C18">
        <f t="shared" si="0"/>
      </c>
      <c r="N18" s="60">
        <f>IF(LEN('Header_and_write-ins'!A25)&gt;0,INT(N17)+1,N17+0.001)</f>
        <v>0.013000000000000005</v>
      </c>
      <c r="O18" s="60">
        <v>14</v>
      </c>
      <c r="P18" s="61">
        <f t="shared" si="14"/>
        <v>0</v>
      </c>
      <c r="Q18" s="61">
        <f t="shared" si="4"/>
        <v>26</v>
      </c>
      <c r="S18" s="63">
        <f ca="1" t="shared" si="5"/>
        <v>0</v>
      </c>
      <c r="T18" s="62">
        <f ca="1" t="shared" si="6"/>
      </c>
      <c r="U18" s="9"/>
      <c r="V18" s="64">
        <f ca="1" t="shared" si="7"/>
      </c>
      <c r="W18" s="11"/>
      <c r="X18" s="62">
        <f ca="1" t="shared" si="8"/>
      </c>
      <c r="Y18">
        <f t="shared" si="1"/>
      </c>
      <c r="Z18" s="62">
        <f ca="1" t="shared" si="9"/>
      </c>
      <c r="AA18" s="64">
        <f ca="1" t="shared" si="15"/>
      </c>
      <c r="AB18" s="62">
        <f ca="1" t="shared" si="10"/>
      </c>
      <c r="AC18">
        <f t="shared" si="11"/>
      </c>
      <c r="AD18">
        <f t="shared" si="11"/>
      </c>
      <c r="AE18">
        <f t="shared" si="11"/>
      </c>
      <c r="AF18">
        <f t="shared" si="11"/>
      </c>
      <c r="AG18">
        <f t="shared" si="11"/>
      </c>
      <c r="AH18">
        <f t="shared" si="11"/>
      </c>
      <c r="AI18">
        <f t="shared" si="11"/>
      </c>
      <c r="AJ18" s="64">
        <f ca="1" t="shared" si="12"/>
      </c>
      <c r="AK18" s="62">
        <f ca="1" t="shared" si="13"/>
      </c>
      <c r="AL18">
        <f t="shared" si="3"/>
      </c>
    </row>
    <row r="19" spans="1:38" ht="12.75">
      <c r="A19" s="66">
        <v>18</v>
      </c>
      <c r="B19">
        <f>IF(A19&gt;N$499,"",$D$2*10000+Calculations!A19)</f>
      </c>
      <c r="C19">
        <f t="shared" si="0"/>
      </c>
      <c r="N19" s="60">
        <f>IF(LEN('Header_and_write-ins'!A26)&gt;0,INT(N18)+1,N18+0.001)</f>
        <v>0.014000000000000005</v>
      </c>
      <c r="O19" s="60">
        <v>15</v>
      </c>
      <c r="P19" s="61">
        <f t="shared" si="14"/>
        <v>0</v>
      </c>
      <c r="Q19" s="61">
        <f t="shared" si="4"/>
        <v>26</v>
      </c>
      <c r="S19" s="63">
        <f ca="1" t="shared" si="5"/>
        <v>0</v>
      </c>
      <c r="T19" s="62">
        <f ca="1" t="shared" si="6"/>
      </c>
      <c r="U19" s="9"/>
      <c r="V19" s="64">
        <f ca="1" t="shared" si="7"/>
      </c>
      <c r="W19" s="11"/>
      <c r="X19" s="62">
        <f ca="1" t="shared" si="8"/>
      </c>
      <c r="Y19">
        <f t="shared" si="1"/>
      </c>
      <c r="Z19" s="62">
        <f ca="1" t="shared" si="9"/>
      </c>
      <c r="AA19" s="64">
        <f ca="1" t="shared" si="15"/>
      </c>
      <c r="AB19" s="62">
        <f ca="1" t="shared" si="10"/>
      </c>
      <c r="AC19">
        <f t="shared" si="11"/>
      </c>
      <c r="AD19">
        <f t="shared" si="11"/>
      </c>
      <c r="AE19">
        <f t="shared" si="11"/>
      </c>
      <c r="AF19">
        <f t="shared" si="11"/>
      </c>
      <c r="AG19">
        <f t="shared" si="11"/>
      </c>
      <c r="AH19">
        <f t="shared" si="11"/>
      </c>
      <c r="AI19">
        <f t="shared" si="11"/>
      </c>
      <c r="AJ19" s="64">
        <f ca="1" t="shared" si="12"/>
      </c>
      <c r="AK19" s="62">
        <f ca="1" t="shared" si="13"/>
      </c>
      <c r="AL19">
        <f t="shared" si="3"/>
      </c>
    </row>
    <row r="20" spans="1:38" ht="15">
      <c r="A20">
        <v>19</v>
      </c>
      <c r="B20">
        <f>IF(A20&gt;N$499,"",$D$2*10000+Calculations!A20)</f>
      </c>
      <c r="C20">
        <f t="shared" si="0"/>
      </c>
      <c r="D20" s="78" t="s">
        <v>1418</v>
      </c>
      <c r="E20" s="87" t="s">
        <v>589</v>
      </c>
      <c r="F20" s="77" t="s">
        <v>590</v>
      </c>
      <c r="G20" s="88" t="s">
        <v>591</v>
      </c>
      <c r="H20" s="10">
        <f>Card_main!B2</f>
        <v>0</v>
      </c>
      <c r="I20" s="10" t="str">
        <f>Card_main!C2</f>
        <v>Hab</v>
      </c>
      <c r="J20" s="10" t="str">
        <f>Card_main!D2</f>
        <v>Com</v>
      </c>
      <c r="K20">
        <f>IF(I20="Hab","",IF(I20&gt;0,I20,""))</f>
      </c>
      <c r="L20">
        <f>IF(J20="Com","",IF(J20&gt;0,J20,""))</f>
      </c>
      <c r="M20">
        <f>IF(AND(H20&lt;&gt;0,TRIM(H20)&lt;&gt;""),H20,IF(OR(K20&lt;&gt;"",L20&lt;&gt;""),"x",""))</f>
      </c>
      <c r="N20">
        <f>IF(M20&lt;&gt;"",INT(N19)+1,N19+0.001)</f>
        <v>0.015000000000000006</v>
      </c>
      <c r="O20">
        <f>INT(N19)+1</f>
        <v>1</v>
      </c>
      <c r="P20">
        <f aca="true" t="shared" si="16" ref="P20:P83">IF(O20&gt;N$499,"",LOOKUP(O20,N$20:N$499,N$20:N$499))</f>
      </c>
      <c r="Q20">
        <f>IF(O20&gt;N$499,"",LOOKUP(O20,N$20:N$499,O$20:O$499)+19-INT(P$19))</f>
      </c>
      <c r="R20">
        <f aca="true" ca="1" t="shared" si="17" ref="R20:R83">IF(O20&gt;N$499,"",INDIRECT(ADDRESS($Q20,6)))</f>
      </c>
      <c r="S20">
        <f aca="true" ca="1" t="shared" si="18" ref="S20:S83">IF(P20&gt;O$499,"",INDIRECT(ADDRESS($Q20,7)))</f>
      </c>
      <c r="T20" s="11">
        <f aca="true" ca="1" t="shared" si="19" ref="T20:T83">UPPER(IF(P20&gt;O$499,"",IF(INDIRECT(ADDRESS($Q20,8))=0,"",INDIRECT(ADDRESS($Q20,8)))))</f>
      </c>
      <c r="U20">
        <f aca="true" ca="1" t="shared" si="20" ref="U20:U83">IF(P20&gt;O$499,"",INDIRECT(ADDRESS($Q20,9)))</f>
      </c>
      <c r="V20">
        <f aca="true" t="shared" si="21" ref="V20:V26">IF(U20="Hab","",U20)</f>
      </c>
      <c r="W20">
        <f aca="true" ca="1" t="shared" si="22" ref="W20:W83">IF(O20&gt;N$499,"",INDIRECT(ADDRESS($Q20,10)))</f>
      </c>
      <c r="X20">
        <f aca="true" t="shared" si="23" ref="X20:X26">IF(W20="Com","",W20)</f>
      </c>
      <c r="AL20">
        <f aca="true" ca="1" t="shared" si="24" ref="AL20:AL83">IF(O20&gt;N$499,"",INDIRECT(ADDRESS($Q20,4)))</f>
      </c>
    </row>
    <row r="21" spans="1:38" ht="15">
      <c r="A21" s="66">
        <v>20</v>
      </c>
      <c r="B21">
        <f>IF(A21&gt;N$499,"",$D$2*10000+Calculations!A21)</f>
      </c>
      <c r="C21">
        <f t="shared" si="0"/>
      </c>
      <c r="D21" s="78" t="s">
        <v>1419</v>
      </c>
      <c r="E21" s="87" t="s">
        <v>332</v>
      </c>
      <c r="F21" s="77" t="s">
        <v>592</v>
      </c>
      <c r="G21" s="88" t="s">
        <v>500</v>
      </c>
      <c r="H21" s="10">
        <f>Card_main!B3</f>
        <v>0</v>
      </c>
      <c r="I21" s="10" t="str">
        <f>Card_main!C3</f>
        <v>Hab</v>
      </c>
      <c r="J21" s="10" t="str">
        <f>Card_main!D3</f>
        <v>Com</v>
      </c>
      <c r="K21">
        <f aca="true" t="shared" si="25" ref="K21:K84">IF(I21="Hab","",IF(I21&gt;0,I21,""))</f>
      </c>
      <c r="L21">
        <f aca="true" t="shared" si="26" ref="L21:L84">IF(J21="Com","",IF(J21&gt;0,J21,""))</f>
      </c>
      <c r="M21">
        <f aca="true" t="shared" si="27" ref="M21:M84">IF(AND(H21&lt;&gt;0,TRIM(H21)&lt;&gt;""),H21,IF(OR(K21&lt;&gt;"",L21&lt;&gt;""),"x",""))</f>
      </c>
      <c r="N21">
        <f>IF(M21&lt;&gt;"",INT(N20)+1,N20+0.001)</f>
        <v>0.016000000000000007</v>
      </c>
      <c r="O21">
        <f>O20+1</f>
        <v>2</v>
      </c>
      <c r="P21">
        <f t="shared" si="16"/>
      </c>
      <c r="Q21">
        <f aca="true" t="shared" si="28" ref="Q21:Q52">IF(O21&gt;N$499,"",LOOKUP(O21,N$20:N$499,O$20:O$499)+19-P$19)</f>
      </c>
      <c r="R21">
        <f ca="1" t="shared" si="17"/>
      </c>
      <c r="S21">
        <f ca="1" t="shared" si="18"/>
      </c>
      <c r="T21" s="11">
        <f ca="1" t="shared" si="19"/>
      </c>
      <c r="U21">
        <f ca="1" t="shared" si="20"/>
      </c>
      <c r="V21">
        <f t="shared" si="21"/>
      </c>
      <c r="W21">
        <f ca="1" t="shared" si="22"/>
      </c>
      <c r="X21">
        <f t="shared" si="23"/>
      </c>
      <c r="AL21">
        <f ca="1" t="shared" si="24"/>
      </c>
    </row>
    <row r="22" spans="1:38" ht="15">
      <c r="A22">
        <v>21</v>
      </c>
      <c r="B22">
        <f>IF(A22&gt;N$499,"",$D$2*10000+Calculations!A22)</f>
      </c>
      <c r="C22">
        <f t="shared" si="0"/>
      </c>
      <c r="D22" s="78" t="s">
        <v>1420</v>
      </c>
      <c r="E22" s="87" t="s">
        <v>256</v>
      </c>
      <c r="F22" s="77" t="s">
        <v>593</v>
      </c>
      <c r="G22" s="88" t="s">
        <v>501</v>
      </c>
      <c r="H22" s="10">
        <f>Card_main!B4</f>
        <v>0</v>
      </c>
      <c r="I22" s="10" t="str">
        <f>Card_main!C4</f>
        <v>Hab</v>
      </c>
      <c r="J22" s="10" t="str">
        <f>Card_main!D4</f>
        <v>Com</v>
      </c>
      <c r="K22">
        <f t="shared" si="25"/>
      </c>
      <c r="L22">
        <f t="shared" si="26"/>
      </c>
      <c r="M22">
        <f t="shared" si="27"/>
      </c>
      <c r="N22">
        <f aca="true" t="shared" si="29" ref="N22:N85">IF(M22&lt;&gt;"",INT(N21)+1,N21+0.001)</f>
        <v>0.017000000000000008</v>
      </c>
      <c r="O22">
        <f aca="true" t="shared" si="30" ref="O22:O85">O21+1</f>
        <v>3</v>
      </c>
      <c r="P22">
        <f t="shared" si="16"/>
      </c>
      <c r="Q22">
        <f t="shared" si="28"/>
      </c>
      <c r="R22">
        <f ca="1" t="shared" si="17"/>
      </c>
      <c r="S22">
        <f ca="1" t="shared" si="18"/>
      </c>
      <c r="T22" s="11">
        <f ca="1" t="shared" si="19"/>
      </c>
      <c r="U22">
        <f ca="1" t="shared" si="20"/>
      </c>
      <c r="V22">
        <f t="shared" si="21"/>
      </c>
      <c r="W22">
        <f ca="1" t="shared" si="22"/>
      </c>
      <c r="X22">
        <f t="shared" si="23"/>
      </c>
      <c r="AL22">
        <f ca="1" t="shared" si="24"/>
      </c>
    </row>
    <row r="23" spans="1:38" ht="15">
      <c r="A23" s="66">
        <v>22</v>
      </c>
      <c r="B23">
        <f>IF(A23&gt;N$499,"",$D$2*10000+Calculations!A23)</f>
      </c>
      <c r="C23">
        <f t="shared" si="0"/>
      </c>
      <c r="D23" s="78" t="s">
        <v>1421</v>
      </c>
      <c r="E23" s="87" t="s">
        <v>257</v>
      </c>
      <c r="F23" s="77" t="s">
        <v>594</v>
      </c>
      <c r="G23" s="88" t="s">
        <v>502</v>
      </c>
      <c r="H23" s="10">
        <f>Card_main!B5</f>
        <v>0</v>
      </c>
      <c r="I23" s="10" t="str">
        <f>Card_main!C5</f>
        <v>Hab</v>
      </c>
      <c r="J23" s="10" t="str">
        <f>Card_main!D5</f>
        <v>Com</v>
      </c>
      <c r="K23">
        <f t="shared" si="25"/>
      </c>
      <c r="L23">
        <f t="shared" si="26"/>
      </c>
      <c r="M23">
        <f t="shared" si="27"/>
      </c>
      <c r="N23">
        <f t="shared" si="29"/>
        <v>0.01800000000000001</v>
      </c>
      <c r="O23">
        <f t="shared" si="30"/>
        <v>4</v>
      </c>
      <c r="P23">
        <f t="shared" si="16"/>
      </c>
      <c r="Q23">
        <f t="shared" si="28"/>
      </c>
      <c r="R23">
        <f ca="1" t="shared" si="17"/>
      </c>
      <c r="S23">
        <f ca="1" t="shared" si="18"/>
      </c>
      <c r="T23" s="11">
        <f ca="1" t="shared" si="19"/>
      </c>
      <c r="U23">
        <f ca="1" t="shared" si="20"/>
      </c>
      <c r="V23">
        <f t="shared" si="21"/>
      </c>
      <c r="W23">
        <f ca="1" t="shared" si="22"/>
      </c>
      <c r="X23">
        <f t="shared" si="23"/>
      </c>
      <c r="AL23">
        <f ca="1" t="shared" si="24"/>
      </c>
    </row>
    <row r="24" spans="1:38" ht="15">
      <c r="A24">
        <v>23</v>
      </c>
      <c r="B24">
        <f>IF(A24&gt;N$499,"",$D$2*10000+Calculations!A24)</f>
      </c>
      <c r="C24">
        <f t="shared" si="0"/>
      </c>
      <c r="D24" s="78" t="s">
        <v>1422</v>
      </c>
      <c r="E24" s="87" t="s">
        <v>595</v>
      </c>
      <c r="F24" s="77" t="s">
        <v>596</v>
      </c>
      <c r="G24" s="88" t="s">
        <v>221</v>
      </c>
      <c r="H24" s="10">
        <f>Card_main!B6</f>
        <v>0</v>
      </c>
      <c r="I24" s="10" t="str">
        <f>Card_main!C6</f>
        <v>Hab</v>
      </c>
      <c r="J24" s="10" t="str">
        <f>Card_main!D6</f>
        <v>Com</v>
      </c>
      <c r="K24">
        <f t="shared" si="25"/>
      </c>
      <c r="L24">
        <f t="shared" si="26"/>
      </c>
      <c r="M24">
        <f t="shared" si="27"/>
      </c>
      <c r="N24">
        <f t="shared" si="29"/>
        <v>0.01900000000000001</v>
      </c>
      <c r="O24">
        <f t="shared" si="30"/>
        <v>5</v>
      </c>
      <c r="P24">
        <f t="shared" si="16"/>
      </c>
      <c r="Q24">
        <f t="shared" si="28"/>
      </c>
      <c r="R24">
        <f ca="1" t="shared" si="17"/>
      </c>
      <c r="S24">
        <f ca="1" t="shared" si="18"/>
      </c>
      <c r="T24" s="11">
        <f ca="1" t="shared" si="19"/>
      </c>
      <c r="U24">
        <f ca="1" t="shared" si="20"/>
      </c>
      <c r="V24">
        <f t="shared" si="21"/>
      </c>
      <c r="W24">
        <f ca="1" t="shared" si="22"/>
      </c>
      <c r="X24">
        <f t="shared" si="23"/>
      </c>
      <c r="AL24">
        <f ca="1" t="shared" si="24"/>
      </c>
    </row>
    <row r="25" spans="1:38" ht="12" customHeight="1">
      <c r="A25" s="66">
        <v>24</v>
      </c>
      <c r="B25">
        <f>IF(A25&gt;N$499,"",$D$2*10000+Calculations!A25)</f>
      </c>
      <c r="C25">
        <f t="shared" si="0"/>
      </c>
      <c r="D25" s="78" t="s">
        <v>1423</v>
      </c>
      <c r="E25" s="89" t="s">
        <v>597</v>
      </c>
      <c r="F25" s="77" t="s">
        <v>598</v>
      </c>
      <c r="G25" s="88" t="s">
        <v>222</v>
      </c>
      <c r="H25" s="10">
        <f>Card_main!B7</f>
        <v>0</v>
      </c>
      <c r="I25" s="10" t="str">
        <f>Card_main!C7</f>
        <v>Hab</v>
      </c>
      <c r="J25" s="10" t="str">
        <f>Card_main!D7</f>
        <v>Com</v>
      </c>
      <c r="K25">
        <f t="shared" si="25"/>
      </c>
      <c r="L25">
        <f t="shared" si="26"/>
      </c>
      <c r="M25">
        <f t="shared" si="27"/>
      </c>
      <c r="N25">
        <f t="shared" si="29"/>
        <v>0.02000000000000001</v>
      </c>
      <c r="O25">
        <f t="shared" si="30"/>
        <v>6</v>
      </c>
      <c r="P25">
        <f t="shared" si="16"/>
      </c>
      <c r="Q25">
        <f t="shared" si="28"/>
      </c>
      <c r="R25">
        <f ca="1" t="shared" si="17"/>
      </c>
      <c r="S25">
        <f ca="1" t="shared" si="18"/>
      </c>
      <c r="T25" s="11">
        <f ca="1" t="shared" si="19"/>
      </c>
      <c r="U25">
        <f ca="1" t="shared" si="20"/>
      </c>
      <c r="V25">
        <f t="shared" si="21"/>
      </c>
      <c r="W25">
        <f ca="1" t="shared" si="22"/>
      </c>
      <c r="X25">
        <f t="shared" si="23"/>
      </c>
      <c r="AL25">
        <f ca="1" t="shared" si="24"/>
      </c>
    </row>
    <row r="26" spans="1:38" ht="15">
      <c r="A26">
        <v>25</v>
      </c>
      <c r="B26">
        <f>IF(A26&gt;N$499,"",$D$2*10000+Calculations!A26)</f>
      </c>
      <c r="C26">
        <f t="shared" si="0"/>
      </c>
      <c r="D26" s="78" t="s">
        <v>1424</v>
      </c>
      <c r="E26" s="89" t="s">
        <v>599</v>
      </c>
      <c r="F26" s="77" t="s">
        <v>600</v>
      </c>
      <c r="G26" s="88" t="s">
        <v>223</v>
      </c>
      <c r="H26" s="10">
        <f>Card_main!B8</f>
        <v>0</v>
      </c>
      <c r="I26" s="10" t="str">
        <f>Card_main!C8</f>
        <v>Hab</v>
      </c>
      <c r="J26" s="10" t="str">
        <f>Card_main!D8</f>
        <v>Com</v>
      </c>
      <c r="K26">
        <f t="shared" si="25"/>
      </c>
      <c r="L26">
        <f t="shared" si="26"/>
      </c>
      <c r="M26">
        <f t="shared" si="27"/>
      </c>
      <c r="N26">
        <f t="shared" si="29"/>
        <v>0.02100000000000001</v>
      </c>
      <c r="O26">
        <f t="shared" si="30"/>
        <v>7</v>
      </c>
      <c r="P26">
        <f t="shared" si="16"/>
      </c>
      <c r="Q26">
        <f t="shared" si="28"/>
      </c>
      <c r="R26">
        <f ca="1" t="shared" si="17"/>
      </c>
      <c r="S26">
        <f ca="1" t="shared" si="18"/>
      </c>
      <c r="T26" s="11">
        <f ca="1" t="shared" si="19"/>
      </c>
      <c r="U26">
        <f ca="1" t="shared" si="20"/>
      </c>
      <c r="V26">
        <f t="shared" si="21"/>
      </c>
      <c r="W26">
        <f ca="1" t="shared" si="22"/>
      </c>
      <c r="X26">
        <f t="shared" si="23"/>
      </c>
      <c r="AL26">
        <f ca="1" t="shared" si="24"/>
      </c>
    </row>
    <row r="27" spans="1:38" ht="15">
      <c r="A27" s="66">
        <v>26</v>
      </c>
      <c r="B27">
        <f>IF(A27&gt;N$499,"",$D$2*10000+Calculations!A27)</f>
      </c>
      <c r="C27">
        <f t="shared" si="0"/>
      </c>
      <c r="D27" s="78" t="s">
        <v>1425</v>
      </c>
      <c r="E27" s="87" t="s">
        <v>601</v>
      </c>
      <c r="F27" s="77" t="s">
        <v>602</v>
      </c>
      <c r="G27" s="88" t="s">
        <v>224</v>
      </c>
      <c r="H27" s="10">
        <f>Card_main!B9</f>
        <v>0</v>
      </c>
      <c r="I27" s="10" t="str">
        <f>Card_main!C9</f>
        <v>Hab</v>
      </c>
      <c r="J27" s="10" t="str">
        <f>Card_main!D9</f>
        <v>Com</v>
      </c>
      <c r="K27">
        <f t="shared" si="25"/>
      </c>
      <c r="L27">
        <f t="shared" si="26"/>
      </c>
      <c r="M27">
        <f t="shared" si="27"/>
      </c>
      <c r="N27">
        <f t="shared" si="29"/>
        <v>0.022000000000000013</v>
      </c>
      <c r="O27">
        <f t="shared" si="30"/>
        <v>8</v>
      </c>
      <c r="P27">
        <f t="shared" si="16"/>
      </c>
      <c r="Q27">
        <f t="shared" si="28"/>
      </c>
      <c r="R27">
        <f ca="1" t="shared" si="17"/>
      </c>
      <c r="S27">
        <f ca="1" t="shared" si="18"/>
      </c>
      <c r="T27" s="11">
        <f ca="1" t="shared" si="19"/>
      </c>
      <c r="U27">
        <f ca="1" t="shared" si="20"/>
      </c>
      <c r="V27">
        <f aca="true" t="shared" si="31" ref="V27:V90">IF(U27="Hab","",U27)</f>
      </c>
      <c r="W27">
        <f ca="1" t="shared" si="22"/>
      </c>
      <c r="X27">
        <f aca="true" t="shared" si="32" ref="X27:X90">IF(W27="Com","",W27)</f>
      </c>
      <c r="Y27">
        <f aca="true" t="shared" si="33" ref="Y27:Y84">IF(X27="Hab","",X27)</f>
      </c>
      <c r="Z27">
        <f aca="true" ca="1" t="shared" si="34" ref="Z27:Z58">IF(O27&gt;N$493,"",INDIRECT(ADDRESS($Q27,10)))</f>
      </c>
      <c r="AL27">
        <f ca="1" t="shared" si="24"/>
      </c>
    </row>
    <row r="28" spans="1:38" ht="15">
      <c r="A28">
        <v>27</v>
      </c>
      <c r="B28">
        <f>IF(A28&gt;N$499,"",$D$2*10000+Calculations!A28)</f>
      </c>
      <c r="C28">
        <f t="shared" si="0"/>
      </c>
      <c r="D28" s="78" t="s">
        <v>1426</v>
      </c>
      <c r="E28" s="87" t="s">
        <v>258</v>
      </c>
      <c r="F28" s="77" t="s">
        <v>603</v>
      </c>
      <c r="G28" s="88" t="s">
        <v>503</v>
      </c>
      <c r="H28" s="10">
        <f>Card_main!B10</f>
        <v>0</v>
      </c>
      <c r="I28" s="10" t="str">
        <f>Card_main!C10</f>
        <v>Hab</v>
      </c>
      <c r="J28" s="10" t="str">
        <f>Card_main!D10</f>
        <v>Com</v>
      </c>
      <c r="K28">
        <f t="shared" si="25"/>
      </c>
      <c r="L28">
        <f t="shared" si="26"/>
      </c>
      <c r="M28">
        <f t="shared" si="27"/>
      </c>
      <c r="N28">
        <f t="shared" si="29"/>
        <v>0.023000000000000013</v>
      </c>
      <c r="O28">
        <f t="shared" si="30"/>
        <v>9</v>
      </c>
      <c r="P28">
        <f t="shared" si="16"/>
      </c>
      <c r="Q28">
        <f t="shared" si="28"/>
      </c>
      <c r="R28">
        <f ca="1" t="shared" si="17"/>
      </c>
      <c r="S28">
        <f ca="1" t="shared" si="18"/>
      </c>
      <c r="T28" s="11">
        <f ca="1" t="shared" si="19"/>
      </c>
      <c r="U28">
        <f ca="1" t="shared" si="20"/>
      </c>
      <c r="V28">
        <f t="shared" si="31"/>
      </c>
      <c r="W28">
        <f ca="1" t="shared" si="22"/>
      </c>
      <c r="X28">
        <f t="shared" si="32"/>
      </c>
      <c r="Y28">
        <f t="shared" si="33"/>
      </c>
      <c r="Z28">
        <f ca="1" t="shared" si="34"/>
      </c>
      <c r="AL28">
        <f ca="1" t="shared" si="24"/>
      </c>
    </row>
    <row r="29" spans="1:38" ht="15">
      <c r="A29" s="66">
        <v>28</v>
      </c>
      <c r="B29">
        <f>IF(A29&gt;N$499,"",$D$2*10000+Calculations!A29)</f>
      </c>
      <c r="C29">
        <f t="shared" si="0"/>
      </c>
      <c r="D29" s="78" t="s">
        <v>1427</v>
      </c>
      <c r="E29" s="87" t="s">
        <v>604</v>
      </c>
      <c r="F29" s="78" t="s">
        <v>605</v>
      </c>
      <c r="G29" s="90" t="s">
        <v>606</v>
      </c>
      <c r="H29" s="10">
        <f>Card_main!B11</f>
        <v>0</v>
      </c>
      <c r="I29" s="10" t="str">
        <f>Card_main!C11</f>
        <v>Hab</v>
      </c>
      <c r="J29" s="10" t="str">
        <f>Card_main!D11</f>
        <v>Com</v>
      </c>
      <c r="K29">
        <f t="shared" si="25"/>
      </c>
      <c r="L29">
        <f t="shared" si="26"/>
      </c>
      <c r="M29">
        <f t="shared" si="27"/>
      </c>
      <c r="N29">
        <f t="shared" si="29"/>
        <v>0.024000000000000014</v>
      </c>
      <c r="O29">
        <f t="shared" si="30"/>
        <v>10</v>
      </c>
      <c r="P29">
        <f t="shared" si="16"/>
      </c>
      <c r="Q29">
        <f t="shared" si="28"/>
      </c>
      <c r="R29">
        <f ca="1" t="shared" si="17"/>
      </c>
      <c r="S29">
        <f ca="1" t="shared" si="18"/>
      </c>
      <c r="T29" s="11">
        <f ca="1" t="shared" si="19"/>
      </c>
      <c r="U29">
        <f ca="1" t="shared" si="20"/>
      </c>
      <c r="V29">
        <f t="shared" si="31"/>
      </c>
      <c r="W29">
        <f ca="1" t="shared" si="22"/>
      </c>
      <c r="X29">
        <f t="shared" si="32"/>
      </c>
      <c r="Y29">
        <f t="shared" si="33"/>
      </c>
      <c r="Z29">
        <f ca="1" t="shared" si="34"/>
      </c>
      <c r="AL29">
        <f ca="1" t="shared" si="24"/>
      </c>
    </row>
    <row r="30" spans="1:38" ht="15">
      <c r="A30">
        <v>29</v>
      </c>
      <c r="B30">
        <f>IF(A30&gt;N$499,"",$D$2*10000+Calculations!A30)</f>
      </c>
      <c r="C30">
        <f t="shared" si="0"/>
      </c>
      <c r="D30" s="78" t="s">
        <v>1428</v>
      </c>
      <c r="E30" s="87" t="s">
        <v>607</v>
      </c>
      <c r="F30" s="77" t="s">
        <v>608</v>
      </c>
      <c r="G30" s="88" t="s">
        <v>582</v>
      </c>
      <c r="H30" s="10">
        <f>Card_main!B12</f>
        <v>0</v>
      </c>
      <c r="I30" s="10" t="str">
        <f>Card_main!C12</f>
        <v>Hab</v>
      </c>
      <c r="J30" s="10" t="str">
        <f>Card_main!D12</f>
        <v>Com</v>
      </c>
      <c r="K30">
        <f t="shared" si="25"/>
      </c>
      <c r="L30">
        <f t="shared" si="26"/>
      </c>
      <c r="M30">
        <f t="shared" si="27"/>
      </c>
      <c r="N30">
        <f t="shared" si="29"/>
        <v>0.025000000000000015</v>
      </c>
      <c r="O30">
        <f t="shared" si="30"/>
        <v>11</v>
      </c>
      <c r="P30">
        <f t="shared" si="16"/>
      </c>
      <c r="Q30">
        <f t="shared" si="28"/>
      </c>
      <c r="R30">
        <f ca="1" t="shared" si="17"/>
      </c>
      <c r="S30">
        <f ca="1" t="shared" si="18"/>
      </c>
      <c r="T30" s="11">
        <f ca="1" t="shared" si="19"/>
      </c>
      <c r="U30">
        <f ca="1" t="shared" si="20"/>
      </c>
      <c r="V30">
        <f t="shared" si="31"/>
      </c>
      <c r="W30">
        <f ca="1" t="shared" si="22"/>
      </c>
      <c r="X30">
        <f t="shared" si="32"/>
      </c>
      <c r="Y30">
        <f t="shared" si="33"/>
      </c>
      <c r="Z30">
        <f ca="1" t="shared" si="34"/>
      </c>
      <c r="AL30">
        <f ca="1" t="shared" si="24"/>
      </c>
    </row>
    <row r="31" spans="1:38" ht="15">
      <c r="A31" s="66">
        <v>30</v>
      </c>
      <c r="B31">
        <f>IF(A31&gt;N$499,"",$D$2*10000+Calculations!A31)</f>
      </c>
      <c r="C31">
        <f t="shared" si="0"/>
      </c>
      <c r="D31" s="78" t="s">
        <v>1429</v>
      </c>
      <c r="E31" s="87" t="s">
        <v>609</v>
      </c>
      <c r="F31" s="78" t="s">
        <v>610</v>
      </c>
      <c r="G31" s="90" t="s">
        <v>611</v>
      </c>
      <c r="H31" s="10">
        <f>Card_main!B13</f>
        <v>0</v>
      </c>
      <c r="I31" s="10" t="str">
        <f>Card_main!C13</f>
        <v>Hab</v>
      </c>
      <c r="J31" s="10" t="str">
        <f>Card_main!D13</f>
        <v>Com</v>
      </c>
      <c r="K31">
        <f t="shared" si="25"/>
      </c>
      <c r="L31">
        <f t="shared" si="26"/>
      </c>
      <c r="M31">
        <f t="shared" si="27"/>
      </c>
      <c r="N31">
        <f t="shared" si="29"/>
        <v>0.026000000000000016</v>
      </c>
      <c r="O31">
        <f t="shared" si="30"/>
        <v>12</v>
      </c>
      <c r="P31">
        <f t="shared" si="16"/>
      </c>
      <c r="Q31">
        <f t="shared" si="28"/>
      </c>
      <c r="R31">
        <f ca="1" t="shared" si="17"/>
      </c>
      <c r="S31">
        <f ca="1" t="shared" si="18"/>
      </c>
      <c r="T31" s="11">
        <f ca="1" t="shared" si="19"/>
      </c>
      <c r="U31">
        <f ca="1" t="shared" si="20"/>
      </c>
      <c r="V31">
        <f t="shared" si="31"/>
      </c>
      <c r="W31">
        <f ca="1" t="shared" si="22"/>
      </c>
      <c r="X31">
        <f t="shared" si="32"/>
      </c>
      <c r="Y31">
        <f t="shared" si="33"/>
      </c>
      <c r="Z31">
        <f ca="1" t="shared" si="34"/>
      </c>
      <c r="AL31">
        <f ca="1" t="shared" si="24"/>
      </c>
    </row>
    <row r="32" spans="1:38" ht="15">
      <c r="A32">
        <v>31</v>
      </c>
      <c r="B32">
        <f>IF(A32&gt;N$499,"",$D$2*10000+Calculations!A32)</f>
      </c>
      <c r="C32">
        <f t="shared" si="0"/>
      </c>
      <c r="D32" s="78" t="s">
        <v>1430</v>
      </c>
      <c r="E32" s="87" t="s">
        <v>227</v>
      </c>
      <c r="F32" s="77" t="s">
        <v>612</v>
      </c>
      <c r="G32" s="88" t="s">
        <v>504</v>
      </c>
      <c r="H32" s="10">
        <f>Card_main!B14</f>
        <v>0</v>
      </c>
      <c r="I32" s="10" t="str">
        <f>Card_main!C14</f>
        <v>Hab</v>
      </c>
      <c r="J32" s="10" t="str">
        <f>Card_main!D14</f>
        <v>Com</v>
      </c>
      <c r="K32">
        <f t="shared" si="25"/>
      </c>
      <c r="L32">
        <f t="shared" si="26"/>
      </c>
      <c r="M32">
        <f t="shared" si="27"/>
      </c>
      <c r="N32">
        <f t="shared" si="29"/>
        <v>0.027000000000000017</v>
      </c>
      <c r="O32">
        <f t="shared" si="30"/>
        <v>13</v>
      </c>
      <c r="P32">
        <f t="shared" si="16"/>
      </c>
      <c r="Q32">
        <f t="shared" si="28"/>
      </c>
      <c r="R32">
        <f ca="1" t="shared" si="17"/>
      </c>
      <c r="S32">
        <f ca="1" t="shared" si="18"/>
      </c>
      <c r="T32" s="11">
        <f ca="1" t="shared" si="19"/>
      </c>
      <c r="U32">
        <f ca="1" t="shared" si="20"/>
      </c>
      <c r="V32">
        <f t="shared" si="31"/>
      </c>
      <c r="W32">
        <f ca="1" t="shared" si="22"/>
      </c>
      <c r="X32">
        <f t="shared" si="32"/>
      </c>
      <c r="Y32">
        <f t="shared" si="33"/>
      </c>
      <c r="Z32">
        <f ca="1" t="shared" si="34"/>
      </c>
      <c r="AL32">
        <f ca="1" t="shared" si="24"/>
      </c>
    </row>
    <row r="33" spans="1:38" ht="15">
      <c r="A33" s="66">
        <v>32</v>
      </c>
      <c r="B33">
        <f>IF(A33&gt;N$499,"",$D$2*10000+Calculations!A33)</f>
      </c>
      <c r="C33">
        <f t="shared" si="0"/>
      </c>
      <c r="D33" s="78" t="s">
        <v>1431</v>
      </c>
      <c r="E33" s="87" t="s">
        <v>613</v>
      </c>
      <c r="F33" s="78" t="s">
        <v>614</v>
      </c>
      <c r="G33" s="90" t="s">
        <v>615</v>
      </c>
      <c r="H33" s="10">
        <f>Card_main!B15</f>
        <v>0</v>
      </c>
      <c r="I33" s="10" t="str">
        <f>Card_main!C15</f>
        <v>Hab</v>
      </c>
      <c r="J33" s="10" t="str">
        <f>Card_main!D15</f>
        <v>Com</v>
      </c>
      <c r="K33">
        <f t="shared" si="25"/>
      </c>
      <c r="L33">
        <f t="shared" si="26"/>
      </c>
      <c r="M33">
        <f t="shared" si="27"/>
      </c>
      <c r="N33">
        <f t="shared" si="29"/>
        <v>0.028000000000000018</v>
      </c>
      <c r="O33">
        <f t="shared" si="30"/>
        <v>14</v>
      </c>
      <c r="P33">
        <f t="shared" si="16"/>
      </c>
      <c r="Q33">
        <f t="shared" si="28"/>
      </c>
      <c r="R33">
        <f ca="1" t="shared" si="17"/>
      </c>
      <c r="S33">
        <f ca="1" t="shared" si="18"/>
      </c>
      <c r="T33" s="11">
        <f ca="1" t="shared" si="19"/>
      </c>
      <c r="U33">
        <f ca="1" t="shared" si="20"/>
      </c>
      <c r="V33">
        <f t="shared" si="31"/>
      </c>
      <c r="W33">
        <f ca="1" t="shared" si="22"/>
      </c>
      <c r="X33">
        <f t="shared" si="32"/>
      </c>
      <c r="Y33">
        <f t="shared" si="33"/>
      </c>
      <c r="Z33">
        <f ca="1" t="shared" si="34"/>
      </c>
      <c r="AL33">
        <f ca="1" t="shared" si="24"/>
      </c>
    </row>
    <row r="34" spans="1:38" ht="15">
      <c r="A34">
        <v>33</v>
      </c>
      <c r="B34">
        <f>IF(A34&gt;N$499,"",$D$2*10000+Calculations!A34)</f>
      </c>
      <c r="C34">
        <f aca="true" t="shared" si="35" ref="C34:C65">IF(A34&gt;N$499,"",IF(A34&gt;F$2,A34-F$2+19,A34+4))</f>
      </c>
      <c r="D34" s="78" t="s">
        <v>1432</v>
      </c>
      <c r="E34" s="87" t="s">
        <v>228</v>
      </c>
      <c r="F34" s="77" t="s">
        <v>616</v>
      </c>
      <c r="G34" s="88" t="s">
        <v>505</v>
      </c>
      <c r="H34" s="10">
        <f>Card_main!B16</f>
        <v>0</v>
      </c>
      <c r="I34" s="10" t="str">
        <f>Card_main!C16</f>
        <v>Hab</v>
      </c>
      <c r="J34" s="10" t="str">
        <f>Card_main!D16</f>
        <v>Com</v>
      </c>
      <c r="K34">
        <f t="shared" si="25"/>
      </c>
      <c r="L34">
        <f t="shared" si="26"/>
      </c>
      <c r="M34">
        <f t="shared" si="27"/>
      </c>
      <c r="N34">
        <f t="shared" si="29"/>
        <v>0.02900000000000002</v>
      </c>
      <c r="O34">
        <f t="shared" si="30"/>
        <v>15</v>
      </c>
      <c r="P34">
        <f t="shared" si="16"/>
      </c>
      <c r="Q34">
        <f t="shared" si="28"/>
      </c>
      <c r="R34">
        <f ca="1" t="shared" si="17"/>
      </c>
      <c r="S34">
        <f ca="1" t="shared" si="18"/>
      </c>
      <c r="T34" s="11">
        <f ca="1" t="shared" si="19"/>
      </c>
      <c r="U34">
        <f ca="1" t="shared" si="20"/>
      </c>
      <c r="V34">
        <f t="shared" si="31"/>
      </c>
      <c r="W34">
        <f ca="1" t="shared" si="22"/>
      </c>
      <c r="X34">
        <f t="shared" si="32"/>
      </c>
      <c r="Y34">
        <f t="shared" si="33"/>
      </c>
      <c r="Z34">
        <f ca="1" t="shared" si="34"/>
      </c>
      <c r="AL34">
        <f ca="1" t="shared" si="24"/>
      </c>
    </row>
    <row r="35" spans="1:38" ht="15">
      <c r="A35" s="66">
        <v>34</v>
      </c>
      <c r="B35">
        <f>IF(A35&gt;N$499,"",$D$2*10000+Calculations!A35)</f>
      </c>
      <c r="C35">
        <f t="shared" si="35"/>
      </c>
      <c r="D35" s="78" t="s">
        <v>1433</v>
      </c>
      <c r="E35" s="87" t="s">
        <v>335</v>
      </c>
      <c r="F35" s="77" t="s">
        <v>617</v>
      </c>
      <c r="G35" s="88" t="s">
        <v>506</v>
      </c>
      <c r="H35" s="10">
        <f>Card_main!B17</f>
        <v>0</v>
      </c>
      <c r="I35" s="10" t="str">
        <f>Card_main!C17</f>
        <v>Hab</v>
      </c>
      <c r="J35" s="10" t="str">
        <f>Card_main!D17</f>
        <v>Com</v>
      </c>
      <c r="K35">
        <f t="shared" si="25"/>
      </c>
      <c r="L35">
        <f t="shared" si="26"/>
      </c>
      <c r="M35">
        <f t="shared" si="27"/>
      </c>
      <c r="N35">
        <f t="shared" si="29"/>
        <v>0.03000000000000002</v>
      </c>
      <c r="O35">
        <f t="shared" si="30"/>
        <v>16</v>
      </c>
      <c r="P35">
        <f t="shared" si="16"/>
      </c>
      <c r="Q35">
        <f t="shared" si="28"/>
      </c>
      <c r="R35">
        <f ca="1" t="shared" si="17"/>
      </c>
      <c r="S35">
        <f ca="1" t="shared" si="18"/>
      </c>
      <c r="T35" s="11">
        <f ca="1" t="shared" si="19"/>
      </c>
      <c r="U35">
        <f ca="1" t="shared" si="20"/>
      </c>
      <c r="V35">
        <f t="shared" si="31"/>
      </c>
      <c r="W35">
        <f ca="1" t="shared" si="22"/>
      </c>
      <c r="X35">
        <f t="shared" si="32"/>
      </c>
      <c r="Y35">
        <f t="shared" si="33"/>
      </c>
      <c r="Z35">
        <f ca="1" t="shared" si="34"/>
      </c>
      <c r="AL35">
        <f ca="1" t="shared" si="24"/>
      </c>
    </row>
    <row r="36" spans="1:38" ht="15">
      <c r="A36">
        <v>35</v>
      </c>
      <c r="B36">
        <f>IF(A36&gt;N$499,"",$D$2*10000+Calculations!A36)</f>
      </c>
      <c r="C36">
        <f t="shared" si="35"/>
      </c>
      <c r="D36" s="78" t="s">
        <v>1434</v>
      </c>
      <c r="E36" s="87" t="s">
        <v>349</v>
      </c>
      <c r="F36" s="77" t="s">
        <v>618</v>
      </c>
      <c r="G36" s="88" t="s">
        <v>507</v>
      </c>
      <c r="H36" s="10">
        <f>Card_main!B18</f>
        <v>0</v>
      </c>
      <c r="I36" s="10" t="str">
        <f>Card_main!C18</f>
        <v>Hab</v>
      </c>
      <c r="J36" s="10" t="str">
        <f>Card_main!D18</f>
        <v>Com</v>
      </c>
      <c r="K36">
        <f t="shared" si="25"/>
      </c>
      <c r="L36">
        <f t="shared" si="26"/>
      </c>
      <c r="M36">
        <f t="shared" si="27"/>
      </c>
      <c r="N36">
        <f t="shared" si="29"/>
        <v>0.03100000000000002</v>
      </c>
      <c r="O36">
        <f t="shared" si="30"/>
        <v>17</v>
      </c>
      <c r="P36">
        <f t="shared" si="16"/>
      </c>
      <c r="Q36">
        <f t="shared" si="28"/>
      </c>
      <c r="R36">
        <f ca="1" t="shared" si="17"/>
      </c>
      <c r="S36">
        <f ca="1" t="shared" si="18"/>
      </c>
      <c r="T36" s="11">
        <f ca="1" t="shared" si="19"/>
      </c>
      <c r="U36">
        <f ca="1" t="shared" si="20"/>
      </c>
      <c r="V36">
        <f t="shared" si="31"/>
      </c>
      <c r="W36">
        <f ca="1" t="shared" si="22"/>
      </c>
      <c r="X36">
        <f t="shared" si="32"/>
      </c>
      <c r="Y36">
        <f t="shared" si="33"/>
      </c>
      <c r="Z36">
        <f ca="1" t="shared" si="34"/>
      </c>
      <c r="AL36">
        <f ca="1" t="shared" si="24"/>
      </c>
    </row>
    <row r="37" spans="1:38" ht="15">
      <c r="A37" s="66">
        <v>36</v>
      </c>
      <c r="B37">
        <f>IF(A37&gt;N$499,"",$D$2*10000+Calculations!A37)</f>
      </c>
      <c r="C37">
        <f t="shared" si="35"/>
      </c>
      <c r="D37" s="78" t="s">
        <v>1435</v>
      </c>
      <c r="E37" s="87" t="s">
        <v>619</v>
      </c>
      <c r="F37" s="77" t="s">
        <v>620</v>
      </c>
      <c r="G37" s="88" t="s">
        <v>621</v>
      </c>
      <c r="H37" s="10">
        <f>Card_main!B19</f>
        <v>0</v>
      </c>
      <c r="I37" s="10" t="str">
        <f>Card_main!C19</f>
        <v>Hab</v>
      </c>
      <c r="J37" s="10" t="str">
        <f>Card_main!D19</f>
        <v>Com</v>
      </c>
      <c r="K37">
        <f t="shared" si="25"/>
      </c>
      <c r="L37">
        <f t="shared" si="26"/>
      </c>
      <c r="M37">
        <f t="shared" si="27"/>
      </c>
      <c r="N37">
        <f t="shared" si="29"/>
        <v>0.03200000000000002</v>
      </c>
      <c r="O37">
        <f t="shared" si="30"/>
        <v>18</v>
      </c>
      <c r="P37">
        <f t="shared" si="16"/>
      </c>
      <c r="Q37">
        <f t="shared" si="28"/>
      </c>
      <c r="R37">
        <f ca="1" t="shared" si="17"/>
      </c>
      <c r="S37">
        <f ca="1" t="shared" si="18"/>
      </c>
      <c r="T37" s="11">
        <f ca="1" t="shared" si="19"/>
      </c>
      <c r="U37">
        <f ca="1" t="shared" si="20"/>
      </c>
      <c r="V37">
        <f t="shared" si="31"/>
      </c>
      <c r="W37">
        <f ca="1" t="shared" si="22"/>
      </c>
      <c r="X37">
        <f t="shared" si="32"/>
      </c>
      <c r="Y37">
        <f t="shared" si="33"/>
      </c>
      <c r="Z37">
        <f ca="1" t="shared" si="34"/>
      </c>
      <c r="AL37">
        <f ca="1" t="shared" si="24"/>
      </c>
    </row>
    <row r="38" spans="1:38" ht="15">
      <c r="A38">
        <v>37</v>
      </c>
      <c r="B38">
        <f>IF(A38&gt;N$499,"",$D$2*10000+Calculations!A38)</f>
      </c>
      <c r="C38">
        <f t="shared" si="35"/>
      </c>
      <c r="D38" s="78" t="s">
        <v>1436</v>
      </c>
      <c r="E38" s="89" t="s">
        <v>622</v>
      </c>
      <c r="F38" s="77" t="s">
        <v>623</v>
      </c>
      <c r="G38" s="88" t="s">
        <v>584</v>
      </c>
      <c r="H38" s="10">
        <f>Card_main!B20</f>
        <v>0</v>
      </c>
      <c r="I38" s="10" t="str">
        <f>Card_main!C20</f>
        <v>Hab</v>
      </c>
      <c r="J38" s="10" t="str">
        <f>Card_main!D20</f>
        <v>Com</v>
      </c>
      <c r="K38">
        <f t="shared" si="25"/>
      </c>
      <c r="L38">
        <f t="shared" si="26"/>
      </c>
      <c r="M38">
        <f t="shared" si="27"/>
      </c>
      <c r="N38">
        <f t="shared" si="29"/>
        <v>0.03300000000000002</v>
      </c>
      <c r="O38">
        <f t="shared" si="30"/>
        <v>19</v>
      </c>
      <c r="P38">
        <f t="shared" si="16"/>
      </c>
      <c r="Q38">
        <f t="shared" si="28"/>
      </c>
      <c r="R38">
        <f ca="1" t="shared" si="17"/>
      </c>
      <c r="S38">
        <f ca="1" t="shared" si="18"/>
      </c>
      <c r="T38" s="11">
        <f ca="1" t="shared" si="19"/>
      </c>
      <c r="U38">
        <f ca="1" t="shared" si="20"/>
      </c>
      <c r="V38">
        <f t="shared" si="31"/>
      </c>
      <c r="W38">
        <f ca="1" t="shared" si="22"/>
      </c>
      <c r="X38">
        <f t="shared" si="32"/>
      </c>
      <c r="Y38">
        <f t="shared" si="33"/>
      </c>
      <c r="Z38">
        <f ca="1" t="shared" si="34"/>
      </c>
      <c r="AL38">
        <f ca="1" t="shared" si="24"/>
      </c>
    </row>
    <row r="39" spans="1:38" ht="15">
      <c r="A39" s="66">
        <v>38</v>
      </c>
      <c r="B39">
        <f>IF(A39&gt;N$499,"",$D$2*10000+Calculations!A39)</f>
      </c>
      <c r="C39">
        <f t="shared" si="35"/>
      </c>
      <c r="D39" s="78" t="s">
        <v>1437</v>
      </c>
      <c r="E39" s="89" t="s">
        <v>624</v>
      </c>
      <c r="F39" s="77" t="s">
        <v>625</v>
      </c>
      <c r="G39" s="88" t="s">
        <v>585</v>
      </c>
      <c r="H39" s="10">
        <f>Card_main!B21</f>
        <v>0</v>
      </c>
      <c r="I39" s="10" t="str">
        <f>Card_main!C21</f>
        <v>Hab</v>
      </c>
      <c r="J39" s="10" t="str">
        <f>Card_main!D21</f>
        <v>Com</v>
      </c>
      <c r="K39">
        <f t="shared" si="25"/>
      </c>
      <c r="L39">
        <f t="shared" si="26"/>
      </c>
      <c r="M39">
        <f t="shared" si="27"/>
      </c>
      <c r="N39">
        <f t="shared" si="29"/>
        <v>0.03400000000000002</v>
      </c>
      <c r="O39">
        <f t="shared" si="30"/>
        <v>20</v>
      </c>
      <c r="P39">
        <f t="shared" si="16"/>
      </c>
      <c r="Q39">
        <f t="shared" si="28"/>
      </c>
      <c r="R39">
        <f ca="1" t="shared" si="17"/>
      </c>
      <c r="S39">
        <f ca="1" t="shared" si="18"/>
      </c>
      <c r="T39" s="11">
        <f ca="1" t="shared" si="19"/>
      </c>
      <c r="U39">
        <f ca="1" t="shared" si="20"/>
      </c>
      <c r="V39">
        <f t="shared" si="31"/>
      </c>
      <c r="W39">
        <f ca="1" t="shared" si="22"/>
      </c>
      <c r="X39">
        <f t="shared" si="32"/>
      </c>
      <c r="Y39">
        <f t="shared" si="33"/>
      </c>
      <c r="Z39">
        <f ca="1" t="shared" si="34"/>
      </c>
      <c r="AL39">
        <f ca="1" t="shared" si="24"/>
      </c>
    </row>
    <row r="40" spans="1:38" ht="15">
      <c r="A40">
        <v>39</v>
      </c>
      <c r="B40">
        <f>IF(A40&gt;N$499,"",$D$2*10000+Calculations!A40)</f>
      </c>
      <c r="C40">
        <f t="shared" si="35"/>
      </c>
      <c r="D40" s="78" t="s">
        <v>1438</v>
      </c>
      <c r="E40" s="87" t="s">
        <v>626</v>
      </c>
      <c r="F40" s="77" t="s">
        <v>627</v>
      </c>
      <c r="G40" s="88" t="s">
        <v>520</v>
      </c>
      <c r="H40" s="10">
        <f>Card_main!B22</f>
        <v>0</v>
      </c>
      <c r="I40" s="10" t="str">
        <f>Card_main!C22</f>
        <v>Hab</v>
      </c>
      <c r="J40" s="10" t="str">
        <f>Card_main!D22</f>
        <v>Com</v>
      </c>
      <c r="K40">
        <f t="shared" si="25"/>
      </c>
      <c r="L40">
        <f t="shared" si="26"/>
      </c>
      <c r="M40">
        <f t="shared" si="27"/>
      </c>
      <c r="N40">
        <f t="shared" si="29"/>
        <v>0.035000000000000024</v>
      </c>
      <c r="O40">
        <f t="shared" si="30"/>
        <v>21</v>
      </c>
      <c r="P40">
        <f t="shared" si="16"/>
      </c>
      <c r="Q40">
        <f t="shared" si="28"/>
      </c>
      <c r="R40">
        <f ca="1" t="shared" si="17"/>
      </c>
      <c r="S40">
        <f ca="1" t="shared" si="18"/>
      </c>
      <c r="T40" s="11">
        <f ca="1" t="shared" si="19"/>
      </c>
      <c r="U40">
        <f ca="1" t="shared" si="20"/>
      </c>
      <c r="V40">
        <f t="shared" si="31"/>
      </c>
      <c r="W40">
        <f ca="1" t="shared" si="22"/>
      </c>
      <c r="X40">
        <f t="shared" si="32"/>
      </c>
      <c r="Y40">
        <f t="shared" si="33"/>
      </c>
      <c r="Z40">
        <f ca="1" t="shared" si="34"/>
      </c>
      <c r="AL40">
        <f ca="1" t="shared" si="24"/>
      </c>
    </row>
    <row r="41" spans="1:38" ht="15">
      <c r="A41" s="66">
        <v>40</v>
      </c>
      <c r="B41">
        <f>IF(A41&gt;N$499,"",$D$2*10000+Calculations!A41)</f>
      </c>
      <c r="C41">
        <f t="shared" si="35"/>
      </c>
      <c r="D41" s="78" t="s">
        <v>1439</v>
      </c>
      <c r="E41" s="87" t="s">
        <v>628</v>
      </c>
      <c r="F41" s="77" t="s">
        <v>629</v>
      </c>
      <c r="G41" s="88" t="s">
        <v>522</v>
      </c>
      <c r="H41" s="10">
        <f>Card_main!B23</f>
        <v>0</v>
      </c>
      <c r="I41" s="10" t="str">
        <f>Card_main!C23</f>
        <v>Hab</v>
      </c>
      <c r="J41" s="10" t="str">
        <f>Card_main!D23</f>
        <v>Com</v>
      </c>
      <c r="K41">
        <f t="shared" si="25"/>
      </c>
      <c r="L41">
        <f t="shared" si="26"/>
      </c>
      <c r="M41">
        <f t="shared" si="27"/>
      </c>
      <c r="N41">
        <f t="shared" si="29"/>
        <v>0.036000000000000025</v>
      </c>
      <c r="O41">
        <f t="shared" si="30"/>
        <v>22</v>
      </c>
      <c r="P41">
        <f t="shared" si="16"/>
      </c>
      <c r="Q41">
        <f t="shared" si="28"/>
      </c>
      <c r="R41">
        <f ca="1" t="shared" si="17"/>
      </c>
      <c r="S41">
        <f ca="1" t="shared" si="18"/>
      </c>
      <c r="T41" s="11">
        <f ca="1" t="shared" si="19"/>
      </c>
      <c r="U41">
        <f ca="1" t="shared" si="20"/>
      </c>
      <c r="V41">
        <f t="shared" si="31"/>
      </c>
      <c r="W41">
        <f ca="1" t="shared" si="22"/>
      </c>
      <c r="X41">
        <f t="shared" si="32"/>
      </c>
      <c r="Y41">
        <f t="shared" si="33"/>
      </c>
      <c r="Z41">
        <f ca="1" t="shared" si="34"/>
      </c>
      <c r="AL41">
        <f ca="1" t="shared" si="24"/>
      </c>
    </row>
    <row r="42" spans="1:38" ht="15">
      <c r="A42">
        <v>41</v>
      </c>
      <c r="B42">
        <f>IF(A42&gt;N$499,"",$D$2*10000+Calculations!A42)</f>
      </c>
      <c r="C42">
        <f t="shared" si="35"/>
      </c>
      <c r="D42" s="78" t="s">
        <v>1440</v>
      </c>
      <c r="E42" s="87" t="s">
        <v>259</v>
      </c>
      <c r="F42" s="77" t="s">
        <v>630</v>
      </c>
      <c r="G42" s="88" t="s">
        <v>523</v>
      </c>
      <c r="H42" s="10">
        <f>Card_main!B24</f>
        <v>0</v>
      </c>
      <c r="I42" s="10" t="str">
        <f>Card_main!C24</f>
        <v>Hab</v>
      </c>
      <c r="J42" s="10" t="str">
        <f>Card_main!D24</f>
        <v>Com</v>
      </c>
      <c r="K42">
        <f t="shared" si="25"/>
      </c>
      <c r="L42">
        <f t="shared" si="26"/>
      </c>
      <c r="M42">
        <f t="shared" si="27"/>
      </c>
      <c r="N42">
        <f t="shared" si="29"/>
        <v>0.037000000000000026</v>
      </c>
      <c r="O42">
        <f t="shared" si="30"/>
        <v>23</v>
      </c>
      <c r="P42">
        <f t="shared" si="16"/>
      </c>
      <c r="Q42">
        <f t="shared" si="28"/>
      </c>
      <c r="R42">
        <f ca="1" t="shared" si="17"/>
      </c>
      <c r="S42">
        <f ca="1" t="shared" si="18"/>
      </c>
      <c r="T42" s="11">
        <f ca="1" t="shared" si="19"/>
      </c>
      <c r="U42">
        <f ca="1" t="shared" si="20"/>
      </c>
      <c r="V42">
        <f t="shared" si="31"/>
      </c>
      <c r="W42">
        <f ca="1" t="shared" si="22"/>
      </c>
      <c r="X42">
        <f t="shared" si="32"/>
      </c>
      <c r="Y42">
        <f t="shared" si="33"/>
      </c>
      <c r="Z42">
        <f ca="1" t="shared" si="34"/>
      </c>
      <c r="AL42">
        <f ca="1" t="shared" si="24"/>
      </c>
    </row>
    <row r="43" spans="1:38" ht="15">
      <c r="A43" s="66">
        <v>42</v>
      </c>
      <c r="B43">
        <f>IF(A43&gt;N$499,"",$D$2*10000+Calculations!A43)</f>
      </c>
      <c r="C43">
        <f t="shared" si="35"/>
      </c>
      <c r="D43" s="78" t="s">
        <v>1441</v>
      </c>
      <c r="E43" s="87" t="s">
        <v>229</v>
      </c>
      <c r="F43" s="77" t="s">
        <v>631</v>
      </c>
      <c r="G43" s="88" t="s">
        <v>524</v>
      </c>
      <c r="H43" s="10">
        <f>Card_main!B25</f>
        <v>0</v>
      </c>
      <c r="I43" s="10" t="str">
        <f>Card_main!C25</f>
        <v>Hab</v>
      </c>
      <c r="J43" s="10" t="str">
        <f>Card_main!D25</f>
        <v>Com</v>
      </c>
      <c r="K43">
        <f t="shared" si="25"/>
      </c>
      <c r="L43">
        <f t="shared" si="26"/>
      </c>
      <c r="M43">
        <f t="shared" si="27"/>
      </c>
      <c r="N43">
        <f t="shared" si="29"/>
        <v>0.03800000000000003</v>
      </c>
      <c r="O43">
        <f t="shared" si="30"/>
        <v>24</v>
      </c>
      <c r="P43">
        <f t="shared" si="16"/>
      </c>
      <c r="Q43">
        <f t="shared" si="28"/>
      </c>
      <c r="R43">
        <f ca="1" t="shared" si="17"/>
      </c>
      <c r="S43">
        <f ca="1" t="shared" si="18"/>
      </c>
      <c r="T43" s="11">
        <f ca="1" t="shared" si="19"/>
      </c>
      <c r="U43">
        <f ca="1" t="shared" si="20"/>
      </c>
      <c r="V43">
        <f t="shared" si="31"/>
      </c>
      <c r="W43">
        <f ca="1" t="shared" si="22"/>
      </c>
      <c r="X43">
        <f t="shared" si="32"/>
      </c>
      <c r="Y43">
        <f t="shared" si="33"/>
      </c>
      <c r="Z43">
        <f ca="1" t="shared" si="34"/>
      </c>
      <c r="AL43">
        <f ca="1" t="shared" si="24"/>
      </c>
    </row>
    <row r="44" spans="1:38" ht="15">
      <c r="A44">
        <v>43</v>
      </c>
      <c r="B44">
        <f>IF(A44&gt;N$499,"",$D$2*10000+Calculations!A44)</f>
      </c>
      <c r="C44">
        <f t="shared" si="35"/>
      </c>
      <c r="D44" s="78" t="s">
        <v>1442</v>
      </c>
      <c r="E44" s="87" t="s">
        <v>632</v>
      </c>
      <c r="F44" s="77" t="s">
        <v>633</v>
      </c>
      <c r="G44" s="88" t="s">
        <v>525</v>
      </c>
      <c r="H44" s="10">
        <f>Card_main!B26</f>
        <v>0</v>
      </c>
      <c r="I44" s="10" t="str">
        <f>Card_main!C26</f>
        <v>Hab</v>
      </c>
      <c r="J44" s="10" t="str">
        <f>Card_main!D26</f>
        <v>Com</v>
      </c>
      <c r="K44">
        <f t="shared" si="25"/>
      </c>
      <c r="L44">
        <f t="shared" si="26"/>
      </c>
      <c r="M44">
        <f t="shared" si="27"/>
      </c>
      <c r="N44">
        <f t="shared" si="29"/>
        <v>0.03900000000000003</v>
      </c>
      <c r="O44">
        <f t="shared" si="30"/>
        <v>25</v>
      </c>
      <c r="P44">
        <f t="shared" si="16"/>
      </c>
      <c r="Q44">
        <f t="shared" si="28"/>
      </c>
      <c r="R44">
        <f ca="1" t="shared" si="17"/>
      </c>
      <c r="S44">
        <f ca="1" t="shared" si="18"/>
      </c>
      <c r="T44" s="11">
        <f ca="1" t="shared" si="19"/>
      </c>
      <c r="U44">
        <f ca="1" t="shared" si="20"/>
      </c>
      <c r="V44">
        <f t="shared" si="31"/>
      </c>
      <c r="W44">
        <f ca="1" t="shared" si="22"/>
      </c>
      <c r="X44">
        <f t="shared" si="32"/>
      </c>
      <c r="Y44">
        <f t="shared" si="33"/>
      </c>
      <c r="Z44">
        <f ca="1" t="shared" si="34"/>
      </c>
      <c r="AL44">
        <f ca="1" t="shared" si="24"/>
      </c>
    </row>
    <row r="45" spans="1:38" ht="15">
      <c r="A45" s="66">
        <v>44</v>
      </c>
      <c r="B45">
        <f>IF(A45&gt;N$499,"",$D$2*10000+Calculations!A45)</f>
      </c>
      <c r="C45">
        <f t="shared" si="35"/>
      </c>
      <c r="D45" s="78" t="s">
        <v>1443</v>
      </c>
      <c r="E45" s="87" t="s">
        <v>634</v>
      </c>
      <c r="F45" s="77" t="s">
        <v>635</v>
      </c>
      <c r="G45" s="88" t="s">
        <v>526</v>
      </c>
      <c r="H45" s="10">
        <f>Card_main!B27</f>
        <v>0</v>
      </c>
      <c r="I45" s="10" t="str">
        <f>Card_main!C27</f>
        <v>Hab</v>
      </c>
      <c r="J45" s="10" t="str">
        <f>Card_main!D27</f>
        <v>Com</v>
      </c>
      <c r="K45">
        <f t="shared" si="25"/>
      </c>
      <c r="L45">
        <f t="shared" si="26"/>
      </c>
      <c r="M45">
        <f t="shared" si="27"/>
      </c>
      <c r="N45">
        <f t="shared" si="29"/>
        <v>0.04000000000000003</v>
      </c>
      <c r="O45">
        <f t="shared" si="30"/>
        <v>26</v>
      </c>
      <c r="P45">
        <f t="shared" si="16"/>
      </c>
      <c r="Q45">
        <f t="shared" si="28"/>
      </c>
      <c r="R45">
        <f ca="1" t="shared" si="17"/>
      </c>
      <c r="S45">
        <f ca="1" t="shared" si="18"/>
      </c>
      <c r="T45" s="11">
        <f ca="1" t="shared" si="19"/>
      </c>
      <c r="U45">
        <f ca="1" t="shared" si="20"/>
      </c>
      <c r="V45">
        <f t="shared" si="31"/>
      </c>
      <c r="W45">
        <f ca="1" t="shared" si="22"/>
      </c>
      <c r="X45">
        <f t="shared" si="32"/>
      </c>
      <c r="Y45">
        <f t="shared" si="33"/>
      </c>
      <c r="Z45">
        <f ca="1" t="shared" si="34"/>
      </c>
      <c r="AL45">
        <f ca="1" t="shared" si="24"/>
      </c>
    </row>
    <row r="46" spans="1:38" ht="15">
      <c r="A46">
        <v>45</v>
      </c>
      <c r="B46">
        <f>IF(A46&gt;N$499,"",$D$2*10000+Calculations!A46)</f>
      </c>
      <c r="C46">
        <f t="shared" si="35"/>
      </c>
      <c r="D46" s="78" t="s">
        <v>1444</v>
      </c>
      <c r="E46" s="87" t="s">
        <v>636</v>
      </c>
      <c r="F46" s="77" t="s">
        <v>637</v>
      </c>
      <c r="G46" s="88" t="s">
        <v>527</v>
      </c>
      <c r="H46" s="10">
        <f>Card_main!B28</f>
        <v>0</v>
      </c>
      <c r="I46" s="10" t="str">
        <f>Card_main!C28</f>
        <v>Hab</v>
      </c>
      <c r="J46" s="10" t="str">
        <f>Card_main!D28</f>
        <v>Com</v>
      </c>
      <c r="K46">
        <f t="shared" si="25"/>
      </c>
      <c r="L46">
        <f t="shared" si="26"/>
      </c>
      <c r="M46">
        <f t="shared" si="27"/>
      </c>
      <c r="N46">
        <f t="shared" si="29"/>
        <v>0.04100000000000003</v>
      </c>
      <c r="O46">
        <f t="shared" si="30"/>
        <v>27</v>
      </c>
      <c r="P46">
        <f t="shared" si="16"/>
      </c>
      <c r="Q46">
        <f t="shared" si="28"/>
      </c>
      <c r="R46">
        <f ca="1" t="shared" si="17"/>
      </c>
      <c r="S46">
        <f ca="1" t="shared" si="18"/>
      </c>
      <c r="T46" s="11">
        <f ca="1" t="shared" si="19"/>
      </c>
      <c r="U46">
        <f ca="1" t="shared" si="20"/>
      </c>
      <c r="V46">
        <f t="shared" si="31"/>
      </c>
      <c r="W46">
        <f ca="1" t="shared" si="22"/>
      </c>
      <c r="X46">
        <f t="shared" si="32"/>
      </c>
      <c r="Y46">
        <f t="shared" si="33"/>
      </c>
      <c r="Z46">
        <f ca="1" t="shared" si="34"/>
      </c>
      <c r="AL46">
        <f ca="1" t="shared" si="24"/>
      </c>
    </row>
    <row r="47" spans="1:38" ht="15">
      <c r="A47" s="66">
        <v>46</v>
      </c>
      <c r="B47">
        <f>IF(A47&gt;N$499,"",$D$2*10000+Calculations!A47)</f>
      </c>
      <c r="C47">
        <f t="shared" si="35"/>
      </c>
      <c r="D47" s="78" t="s">
        <v>1445</v>
      </c>
      <c r="E47" s="87" t="s">
        <v>638</v>
      </c>
      <c r="F47" s="77" t="s">
        <v>639</v>
      </c>
      <c r="G47" s="88" t="s">
        <v>528</v>
      </c>
      <c r="H47" s="10">
        <f>Card_main!B29</f>
        <v>0</v>
      </c>
      <c r="I47" s="10" t="str">
        <f>Card_main!C29</f>
        <v>Hab</v>
      </c>
      <c r="J47" s="10" t="str">
        <f>Card_main!D29</f>
        <v>Com</v>
      </c>
      <c r="K47">
        <f t="shared" si="25"/>
      </c>
      <c r="L47">
        <f t="shared" si="26"/>
      </c>
      <c r="M47">
        <f t="shared" si="27"/>
      </c>
      <c r="N47">
        <f t="shared" si="29"/>
        <v>0.04200000000000003</v>
      </c>
      <c r="O47">
        <f t="shared" si="30"/>
        <v>28</v>
      </c>
      <c r="P47">
        <f t="shared" si="16"/>
      </c>
      <c r="Q47">
        <f t="shared" si="28"/>
      </c>
      <c r="R47">
        <f ca="1" t="shared" si="17"/>
      </c>
      <c r="S47">
        <f ca="1" t="shared" si="18"/>
      </c>
      <c r="T47" s="11">
        <f ca="1" t="shared" si="19"/>
      </c>
      <c r="U47">
        <f ca="1" t="shared" si="20"/>
      </c>
      <c r="V47">
        <f t="shared" si="31"/>
      </c>
      <c r="W47">
        <f ca="1" t="shared" si="22"/>
      </c>
      <c r="X47">
        <f t="shared" si="32"/>
      </c>
      <c r="Y47">
        <f t="shared" si="33"/>
      </c>
      <c r="Z47">
        <f ca="1" t="shared" si="34"/>
      </c>
      <c r="AL47">
        <f ca="1" t="shared" si="24"/>
      </c>
    </row>
    <row r="48" spans="1:38" ht="15">
      <c r="A48">
        <v>47</v>
      </c>
      <c r="B48">
        <f>IF(A48&gt;N$499,"",$D$2*10000+Calculations!A48)</f>
      </c>
      <c r="C48">
        <f t="shared" si="35"/>
      </c>
      <c r="D48" s="78" t="s">
        <v>1446</v>
      </c>
      <c r="E48" s="87" t="s">
        <v>260</v>
      </c>
      <c r="F48" s="77" t="s">
        <v>640</v>
      </c>
      <c r="G48" s="88" t="s">
        <v>529</v>
      </c>
      <c r="H48" s="10">
        <f>Card_main!B30</f>
        <v>0</v>
      </c>
      <c r="I48" s="10" t="str">
        <f>Card_main!C30</f>
        <v>Hab</v>
      </c>
      <c r="J48" s="10" t="str">
        <f>Card_main!D30</f>
        <v>Com</v>
      </c>
      <c r="K48">
        <f t="shared" si="25"/>
      </c>
      <c r="L48">
        <f t="shared" si="26"/>
      </c>
      <c r="M48">
        <f t="shared" si="27"/>
      </c>
      <c r="N48">
        <f t="shared" si="29"/>
        <v>0.04300000000000003</v>
      </c>
      <c r="O48">
        <f t="shared" si="30"/>
        <v>29</v>
      </c>
      <c r="P48">
        <f t="shared" si="16"/>
      </c>
      <c r="Q48">
        <f t="shared" si="28"/>
      </c>
      <c r="R48">
        <f ca="1" t="shared" si="17"/>
      </c>
      <c r="S48">
        <f ca="1" t="shared" si="18"/>
      </c>
      <c r="T48" s="11">
        <f ca="1" t="shared" si="19"/>
      </c>
      <c r="U48">
        <f ca="1" t="shared" si="20"/>
      </c>
      <c r="V48">
        <f t="shared" si="31"/>
      </c>
      <c r="W48">
        <f ca="1" t="shared" si="22"/>
      </c>
      <c r="X48">
        <f t="shared" si="32"/>
      </c>
      <c r="Y48">
        <f t="shared" si="33"/>
      </c>
      <c r="Z48">
        <f ca="1" t="shared" si="34"/>
      </c>
      <c r="AL48">
        <f ca="1" t="shared" si="24"/>
      </c>
    </row>
    <row r="49" spans="1:38" ht="15">
      <c r="A49" s="66">
        <v>48</v>
      </c>
      <c r="B49">
        <f>IF(A49&gt;N$499,"",$D$2*10000+Calculations!A49)</f>
      </c>
      <c r="C49">
        <f t="shared" si="35"/>
      </c>
      <c r="D49" s="78" t="s">
        <v>1447</v>
      </c>
      <c r="E49" s="87" t="s">
        <v>261</v>
      </c>
      <c r="F49" s="77" t="s">
        <v>641</v>
      </c>
      <c r="G49" s="88" t="s">
        <v>510</v>
      </c>
      <c r="H49" s="10">
        <f>Card_main!B31</f>
        <v>0</v>
      </c>
      <c r="I49" s="10" t="str">
        <f>Card_main!C31</f>
        <v>Hab</v>
      </c>
      <c r="J49" s="10" t="str">
        <f>Card_main!D31</f>
        <v>Com</v>
      </c>
      <c r="K49">
        <f t="shared" si="25"/>
      </c>
      <c r="L49">
        <f t="shared" si="26"/>
      </c>
      <c r="M49">
        <f t="shared" si="27"/>
      </c>
      <c r="N49">
        <f t="shared" si="29"/>
        <v>0.04400000000000003</v>
      </c>
      <c r="O49">
        <f t="shared" si="30"/>
        <v>30</v>
      </c>
      <c r="P49">
        <f t="shared" si="16"/>
      </c>
      <c r="Q49">
        <f t="shared" si="28"/>
      </c>
      <c r="R49">
        <f ca="1" t="shared" si="17"/>
      </c>
      <c r="S49">
        <f ca="1" t="shared" si="18"/>
      </c>
      <c r="T49" s="11">
        <f ca="1" t="shared" si="19"/>
      </c>
      <c r="U49">
        <f ca="1" t="shared" si="20"/>
      </c>
      <c r="V49">
        <f t="shared" si="31"/>
      </c>
      <c r="W49">
        <f ca="1" t="shared" si="22"/>
      </c>
      <c r="X49">
        <f t="shared" si="32"/>
      </c>
      <c r="Y49">
        <f t="shared" si="33"/>
      </c>
      <c r="Z49">
        <f ca="1" t="shared" si="34"/>
      </c>
      <c r="AL49">
        <f ca="1" t="shared" si="24"/>
      </c>
    </row>
    <row r="50" spans="1:38" ht="15">
      <c r="A50">
        <v>49</v>
      </c>
      <c r="B50">
        <f>IF(A50&gt;N$499,"",$D$2*10000+Calculations!A50)</f>
      </c>
      <c r="C50">
        <f t="shared" si="35"/>
      </c>
      <c r="D50" s="78" t="s">
        <v>1448</v>
      </c>
      <c r="E50" s="87" t="s">
        <v>642</v>
      </c>
      <c r="F50" s="77" t="s">
        <v>643</v>
      </c>
      <c r="G50" s="88" t="s">
        <v>513</v>
      </c>
      <c r="H50" s="10">
        <f>Card_main!B32</f>
        <v>0</v>
      </c>
      <c r="I50" s="10" t="str">
        <f>Card_main!C32</f>
        <v>Hab</v>
      </c>
      <c r="J50" s="10" t="str">
        <f>Card_main!D32</f>
        <v>Com</v>
      </c>
      <c r="K50">
        <f t="shared" si="25"/>
      </c>
      <c r="L50">
        <f t="shared" si="26"/>
      </c>
      <c r="M50">
        <f t="shared" si="27"/>
      </c>
      <c r="N50">
        <f t="shared" si="29"/>
        <v>0.04500000000000003</v>
      </c>
      <c r="O50">
        <f t="shared" si="30"/>
        <v>31</v>
      </c>
      <c r="P50">
        <f t="shared" si="16"/>
      </c>
      <c r="Q50">
        <f t="shared" si="28"/>
      </c>
      <c r="R50">
        <f ca="1" t="shared" si="17"/>
      </c>
      <c r="S50">
        <f ca="1" t="shared" si="18"/>
      </c>
      <c r="T50" s="11">
        <f ca="1" t="shared" si="19"/>
      </c>
      <c r="U50">
        <f ca="1" t="shared" si="20"/>
      </c>
      <c r="V50">
        <f t="shared" si="31"/>
      </c>
      <c r="W50">
        <f ca="1" t="shared" si="22"/>
      </c>
      <c r="X50">
        <f t="shared" si="32"/>
      </c>
      <c r="Y50">
        <f t="shared" si="33"/>
      </c>
      <c r="Z50">
        <f ca="1" t="shared" si="34"/>
      </c>
      <c r="AL50">
        <f ca="1" t="shared" si="24"/>
      </c>
    </row>
    <row r="51" spans="1:38" ht="15">
      <c r="A51" s="66">
        <v>50</v>
      </c>
      <c r="B51">
        <f>IF(A51&gt;N$499,"",$D$2*10000+Calculations!A51)</f>
      </c>
      <c r="C51">
        <f t="shared" si="35"/>
      </c>
      <c r="D51" s="78" t="s">
        <v>1449</v>
      </c>
      <c r="E51" s="87" t="s">
        <v>230</v>
      </c>
      <c r="F51" s="77" t="s">
        <v>644</v>
      </c>
      <c r="G51" s="88" t="s">
        <v>536</v>
      </c>
      <c r="H51" s="10">
        <f>Card_main!B33</f>
        <v>0</v>
      </c>
      <c r="I51" s="10" t="str">
        <f>Card_main!C33</f>
        <v>Hab</v>
      </c>
      <c r="J51" s="10" t="str">
        <f>Card_main!D33</f>
        <v>Com</v>
      </c>
      <c r="K51">
        <f t="shared" si="25"/>
      </c>
      <c r="L51">
        <f t="shared" si="26"/>
      </c>
      <c r="M51">
        <f t="shared" si="27"/>
      </c>
      <c r="N51">
        <f t="shared" si="29"/>
        <v>0.046000000000000034</v>
      </c>
      <c r="O51">
        <f t="shared" si="30"/>
        <v>32</v>
      </c>
      <c r="P51">
        <f t="shared" si="16"/>
      </c>
      <c r="Q51">
        <f t="shared" si="28"/>
      </c>
      <c r="R51">
        <f ca="1" t="shared" si="17"/>
      </c>
      <c r="S51">
        <f ca="1" t="shared" si="18"/>
      </c>
      <c r="T51" s="11">
        <f ca="1" t="shared" si="19"/>
      </c>
      <c r="U51">
        <f ca="1" t="shared" si="20"/>
      </c>
      <c r="V51">
        <f t="shared" si="31"/>
      </c>
      <c r="W51">
        <f ca="1" t="shared" si="22"/>
      </c>
      <c r="X51">
        <f t="shared" si="32"/>
      </c>
      <c r="Y51">
        <f t="shared" si="33"/>
      </c>
      <c r="Z51">
        <f ca="1" t="shared" si="34"/>
      </c>
      <c r="AL51">
        <f ca="1" t="shared" si="24"/>
      </c>
    </row>
    <row r="52" spans="1:38" ht="15">
      <c r="A52">
        <v>51</v>
      </c>
      <c r="B52">
        <f>IF(A52&gt;N$499,"",$D$2*10000+Calculations!A52)</f>
      </c>
      <c r="C52">
        <f t="shared" si="35"/>
      </c>
      <c r="D52" s="78" t="s">
        <v>1450</v>
      </c>
      <c r="E52" s="87" t="s">
        <v>645</v>
      </c>
      <c r="F52" s="77" t="s">
        <v>646</v>
      </c>
      <c r="G52" s="88" t="s">
        <v>530</v>
      </c>
      <c r="H52" s="10">
        <f>Card_main!B34</f>
        <v>0</v>
      </c>
      <c r="I52" s="10" t="str">
        <f>Card_main!C34</f>
        <v>Hab</v>
      </c>
      <c r="J52" s="10" t="str">
        <f>Card_main!D34</f>
        <v>Com</v>
      </c>
      <c r="K52">
        <f t="shared" si="25"/>
      </c>
      <c r="L52">
        <f t="shared" si="26"/>
      </c>
      <c r="M52">
        <f t="shared" si="27"/>
      </c>
      <c r="N52">
        <f t="shared" si="29"/>
        <v>0.047000000000000035</v>
      </c>
      <c r="O52">
        <f t="shared" si="30"/>
        <v>33</v>
      </c>
      <c r="P52">
        <f t="shared" si="16"/>
      </c>
      <c r="Q52">
        <f t="shared" si="28"/>
      </c>
      <c r="R52">
        <f ca="1" t="shared" si="17"/>
      </c>
      <c r="S52">
        <f ca="1" t="shared" si="18"/>
      </c>
      <c r="T52" s="11">
        <f ca="1" t="shared" si="19"/>
      </c>
      <c r="U52">
        <f ca="1" t="shared" si="20"/>
      </c>
      <c r="V52">
        <f t="shared" si="31"/>
      </c>
      <c r="W52">
        <f ca="1" t="shared" si="22"/>
      </c>
      <c r="X52">
        <f t="shared" si="32"/>
      </c>
      <c r="Y52">
        <f t="shared" si="33"/>
      </c>
      <c r="Z52">
        <f ca="1" t="shared" si="34"/>
      </c>
      <c r="AL52">
        <f ca="1" t="shared" si="24"/>
      </c>
    </row>
    <row r="53" spans="1:38" ht="15">
      <c r="A53" s="66">
        <v>52</v>
      </c>
      <c r="B53">
        <f>IF(A53&gt;N$499,"",$D$2*10000+Calculations!A53)</f>
      </c>
      <c r="C53">
        <f t="shared" si="35"/>
      </c>
      <c r="D53" s="78" t="s">
        <v>1451</v>
      </c>
      <c r="E53" s="87" t="s">
        <v>647</v>
      </c>
      <c r="F53" s="78" t="s">
        <v>648</v>
      </c>
      <c r="G53" s="90" t="s">
        <v>649</v>
      </c>
      <c r="H53" s="10">
        <f>Card_main!B35</f>
        <v>0</v>
      </c>
      <c r="I53" s="10" t="str">
        <f>Card_main!C35</f>
        <v>Hab</v>
      </c>
      <c r="J53" s="10" t="str">
        <f>Card_main!D35</f>
        <v>Com</v>
      </c>
      <c r="K53">
        <f t="shared" si="25"/>
      </c>
      <c r="L53">
        <f t="shared" si="26"/>
      </c>
      <c r="M53">
        <f t="shared" si="27"/>
      </c>
      <c r="N53">
        <f t="shared" si="29"/>
        <v>0.048000000000000036</v>
      </c>
      <c r="O53">
        <f t="shared" si="30"/>
        <v>34</v>
      </c>
      <c r="P53">
        <f t="shared" si="16"/>
      </c>
      <c r="Q53">
        <f aca="true" t="shared" si="36" ref="Q53:Q84">IF(O53&gt;N$499,"",LOOKUP(O53,N$20:N$499,O$20:O$499)+19-P$19)</f>
      </c>
      <c r="R53">
        <f ca="1" t="shared" si="17"/>
      </c>
      <c r="S53">
        <f ca="1" t="shared" si="18"/>
      </c>
      <c r="T53" s="11">
        <f ca="1" t="shared" si="19"/>
      </c>
      <c r="U53">
        <f ca="1" t="shared" si="20"/>
      </c>
      <c r="V53">
        <f t="shared" si="31"/>
      </c>
      <c r="W53">
        <f ca="1" t="shared" si="22"/>
      </c>
      <c r="X53">
        <f t="shared" si="32"/>
      </c>
      <c r="Y53">
        <f t="shared" si="33"/>
      </c>
      <c r="Z53">
        <f ca="1" t="shared" si="34"/>
      </c>
      <c r="AL53">
        <f ca="1" t="shared" si="24"/>
      </c>
    </row>
    <row r="54" spans="1:38" ht="15">
      <c r="A54">
        <v>53</v>
      </c>
      <c r="B54">
        <f>IF(A54&gt;N$499,"",$D$2*10000+Calculations!A54)</f>
      </c>
      <c r="C54">
        <f t="shared" si="35"/>
      </c>
      <c r="D54" s="78" t="s">
        <v>1452</v>
      </c>
      <c r="E54" s="87" t="s">
        <v>650</v>
      </c>
      <c r="F54" s="77" t="s">
        <v>651</v>
      </c>
      <c r="G54" s="88" t="s">
        <v>531</v>
      </c>
      <c r="H54" s="10">
        <f>Card_main!B36</f>
        <v>0</v>
      </c>
      <c r="I54" s="10" t="str">
        <f>Card_main!C36</f>
        <v>Hab</v>
      </c>
      <c r="J54" s="10" t="str">
        <f>Card_main!D36</f>
        <v>Com</v>
      </c>
      <c r="K54">
        <f t="shared" si="25"/>
      </c>
      <c r="L54">
        <f t="shared" si="26"/>
      </c>
      <c r="M54">
        <f t="shared" si="27"/>
      </c>
      <c r="N54">
        <f t="shared" si="29"/>
        <v>0.04900000000000004</v>
      </c>
      <c r="O54">
        <f t="shared" si="30"/>
        <v>35</v>
      </c>
      <c r="P54">
        <f t="shared" si="16"/>
      </c>
      <c r="Q54">
        <f t="shared" si="36"/>
      </c>
      <c r="R54">
        <f ca="1" t="shared" si="17"/>
      </c>
      <c r="S54">
        <f ca="1" t="shared" si="18"/>
      </c>
      <c r="T54" s="11">
        <f ca="1" t="shared" si="19"/>
      </c>
      <c r="U54">
        <f ca="1" t="shared" si="20"/>
      </c>
      <c r="V54">
        <f t="shared" si="31"/>
      </c>
      <c r="W54">
        <f ca="1" t="shared" si="22"/>
      </c>
      <c r="X54">
        <f t="shared" si="32"/>
      </c>
      <c r="Y54">
        <f t="shared" si="33"/>
      </c>
      <c r="Z54">
        <f ca="1" t="shared" si="34"/>
      </c>
      <c r="AL54">
        <f ca="1" t="shared" si="24"/>
      </c>
    </row>
    <row r="55" spans="1:38" ht="15">
      <c r="A55" s="66">
        <v>54</v>
      </c>
      <c r="B55">
        <f>IF(A55&gt;N$499,"",$D$2*10000+Calculations!A55)</f>
      </c>
      <c r="C55">
        <f t="shared" si="35"/>
      </c>
      <c r="D55" s="78" t="s">
        <v>1453</v>
      </c>
      <c r="E55" s="87" t="s">
        <v>652</v>
      </c>
      <c r="F55" s="77" t="s">
        <v>653</v>
      </c>
      <c r="G55" s="88" t="s">
        <v>532</v>
      </c>
      <c r="H55" s="10">
        <f>Card_main!B37</f>
        <v>0</v>
      </c>
      <c r="I55" s="10" t="str">
        <f>Card_main!C37</f>
        <v>Hab</v>
      </c>
      <c r="J55" s="10" t="str">
        <f>Card_main!D37</f>
        <v>Com</v>
      </c>
      <c r="K55">
        <f t="shared" si="25"/>
      </c>
      <c r="L55">
        <f t="shared" si="26"/>
      </c>
      <c r="M55">
        <f t="shared" si="27"/>
      </c>
      <c r="N55">
        <f t="shared" si="29"/>
        <v>0.05000000000000004</v>
      </c>
      <c r="O55">
        <f t="shared" si="30"/>
        <v>36</v>
      </c>
      <c r="P55">
        <f t="shared" si="16"/>
      </c>
      <c r="Q55">
        <f t="shared" si="36"/>
      </c>
      <c r="R55">
        <f ca="1" t="shared" si="17"/>
      </c>
      <c r="S55">
        <f ca="1" t="shared" si="18"/>
      </c>
      <c r="T55" s="11">
        <f ca="1" t="shared" si="19"/>
      </c>
      <c r="U55">
        <f ca="1" t="shared" si="20"/>
      </c>
      <c r="V55">
        <f t="shared" si="31"/>
      </c>
      <c r="W55">
        <f ca="1" t="shared" si="22"/>
      </c>
      <c r="X55">
        <f t="shared" si="32"/>
      </c>
      <c r="Y55">
        <f t="shared" si="33"/>
      </c>
      <c r="Z55">
        <f ca="1" t="shared" si="34"/>
      </c>
      <c r="AL55">
        <f ca="1" t="shared" si="24"/>
      </c>
    </row>
    <row r="56" spans="1:38" ht="15">
      <c r="A56">
        <v>55</v>
      </c>
      <c r="B56">
        <f>IF(A56&gt;N$499,"",$D$2*10000+Calculations!A56)</f>
      </c>
      <c r="C56">
        <f t="shared" si="35"/>
      </c>
      <c r="D56" s="78" t="s">
        <v>1454</v>
      </c>
      <c r="E56" s="87" t="s">
        <v>654</v>
      </c>
      <c r="F56" s="77" t="s">
        <v>655</v>
      </c>
      <c r="G56" s="88" t="s">
        <v>656</v>
      </c>
      <c r="H56" s="10">
        <f>Card_main!B38</f>
        <v>0</v>
      </c>
      <c r="I56" s="10" t="str">
        <f>Card_main!C38</f>
        <v>Hab</v>
      </c>
      <c r="J56" s="10" t="str">
        <f>Card_main!D38</f>
        <v>Com</v>
      </c>
      <c r="K56">
        <f t="shared" si="25"/>
      </c>
      <c r="L56">
        <f t="shared" si="26"/>
      </c>
      <c r="M56">
        <f t="shared" si="27"/>
      </c>
      <c r="N56">
        <f t="shared" si="29"/>
        <v>0.05100000000000004</v>
      </c>
      <c r="O56">
        <f t="shared" si="30"/>
        <v>37</v>
      </c>
      <c r="P56">
        <f t="shared" si="16"/>
      </c>
      <c r="Q56">
        <f t="shared" si="36"/>
      </c>
      <c r="R56">
        <f ca="1" t="shared" si="17"/>
      </c>
      <c r="S56">
        <f ca="1" t="shared" si="18"/>
      </c>
      <c r="T56" s="11">
        <f ca="1" t="shared" si="19"/>
      </c>
      <c r="U56">
        <f ca="1" t="shared" si="20"/>
      </c>
      <c r="V56">
        <f t="shared" si="31"/>
      </c>
      <c r="W56">
        <f ca="1" t="shared" si="22"/>
      </c>
      <c r="X56">
        <f t="shared" si="32"/>
      </c>
      <c r="Y56">
        <f t="shared" si="33"/>
      </c>
      <c r="Z56">
        <f ca="1" t="shared" si="34"/>
      </c>
      <c r="AL56">
        <f ca="1" t="shared" si="24"/>
      </c>
    </row>
    <row r="57" spans="1:38" ht="15">
      <c r="A57" s="66">
        <v>56</v>
      </c>
      <c r="B57">
        <f>IF(A57&gt;N$499,"",$D$2*10000+Calculations!A57)</f>
      </c>
      <c r="C57">
        <f t="shared" si="35"/>
      </c>
      <c r="D57" s="78" t="s">
        <v>1455</v>
      </c>
      <c r="E57" s="87" t="s">
        <v>657</v>
      </c>
      <c r="F57" s="78" t="s">
        <v>658</v>
      </c>
      <c r="G57" s="90" t="s">
        <v>659</v>
      </c>
      <c r="H57" s="10">
        <f>Card_main!B39</f>
        <v>0</v>
      </c>
      <c r="I57" s="10" t="str">
        <f>Card_main!C39</f>
        <v>Hab</v>
      </c>
      <c r="J57" s="10" t="str">
        <f>Card_main!D39</f>
        <v>Com</v>
      </c>
      <c r="K57">
        <f t="shared" si="25"/>
      </c>
      <c r="L57">
        <f t="shared" si="26"/>
      </c>
      <c r="M57">
        <f t="shared" si="27"/>
      </c>
      <c r="N57">
        <f t="shared" si="29"/>
        <v>0.05200000000000004</v>
      </c>
      <c r="O57">
        <f t="shared" si="30"/>
        <v>38</v>
      </c>
      <c r="P57">
        <f t="shared" si="16"/>
      </c>
      <c r="Q57">
        <f t="shared" si="36"/>
      </c>
      <c r="R57">
        <f ca="1" t="shared" si="17"/>
      </c>
      <c r="S57">
        <f ca="1" t="shared" si="18"/>
      </c>
      <c r="T57" s="11">
        <f ca="1" t="shared" si="19"/>
      </c>
      <c r="U57">
        <f ca="1" t="shared" si="20"/>
      </c>
      <c r="V57">
        <f t="shared" si="31"/>
      </c>
      <c r="W57">
        <f ca="1" t="shared" si="22"/>
      </c>
      <c r="X57">
        <f t="shared" si="32"/>
      </c>
      <c r="Y57">
        <f t="shared" si="33"/>
      </c>
      <c r="Z57">
        <f ca="1" t="shared" si="34"/>
      </c>
      <c r="AL57">
        <f ca="1" t="shared" si="24"/>
      </c>
    </row>
    <row r="58" spans="1:38" ht="15">
      <c r="A58">
        <v>57</v>
      </c>
      <c r="B58">
        <f>IF(A58&gt;N$499,"",$D$2*10000+Calculations!A58)</f>
      </c>
      <c r="C58">
        <f t="shared" si="35"/>
      </c>
      <c r="D58" s="78" t="s">
        <v>1456</v>
      </c>
      <c r="E58" s="87" t="s">
        <v>372</v>
      </c>
      <c r="F58" s="77" t="s">
        <v>660</v>
      </c>
      <c r="G58" s="88" t="s">
        <v>211</v>
      </c>
      <c r="H58" s="10">
        <f>Card_main!B40</f>
        <v>0</v>
      </c>
      <c r="I58" s="10" t="str">
        <f>Card_main!C40</f>
        <v>Hab</v>
      </c>
      <c r="J58" s="10" t="str">
        <f>Card_main!D40</f>
        <v>Com</v>
      </c>
      <c r="K58">
        <f t="shared" si="25"/>
      </c>
      <c r="L58">
        <f t="shared" si="26"/>
      </c>
      <c r="M58">
        <f t="shared" si="27"/>
      </c>
      <c r="N58">
        <f t="shared" si="29"/>
        <v>0.05300000000000004</v>
      </c>
      <c r="O58">
        <f t="shared" si="30"/>
        <v>39</v>
      </c>
      <c r="P58">
        <f t="shared" si="16"/>
      </c>
      <c r="Q58">
        <f t="shared" si="36"/>
      </c>
      <c r="R58">
        <f ca="1" t="shared" si="17"/>
      </c>
      <c r="S58">
        <f ca="1" t="shared" si="18"/>
      </c>
      <c r="T58" s="11">
        <f ca="1" t="shared" si="19"/>
      </c>
      <c r="U58">
        <f ca="1" t="shared" si="20"/>
      </c>
      <c r="V58">
        <f t="shared" si="31"/>
      </c>
      <c r="W58">
        <f ca="1" t="shared" si="22"/>
      </c>
      <c r="X58">
        <f t="shared" si="32"/>
      </c>
      <c r="Y58">
        <f t="shared" si="33"/>
      </c>
      <c r="Z58">
        <f ca="1" t="shared" si="34"/>
      </c>
      <c r="AL58">
        <f ca="1" t="shared" si="24"/>
      </c>
    </row>
    <row r="59" spans="1:38" ht="15">
      <c r="A59" s="66">
        <v>58</v>
      </c>
      <c r="B59">
        <f>IF(A59&gt;N$499,"",$D$2*10000+Calculations!A59)</f>
      </c>
      <c r="C59">
        <f t="shared" si="35"/>
      </c>
      <c r="D59" s="78" t="s">
        <v>1457</v>
      </c>
      <c r="E59" s="87" t="s">
        <v>661</v>
      </c>
      <c r="F59" s="77" t="s">
        <v>662</v>
      </c>
      <c r="G59" s="88" t="s">
        <v>212</v>
      </c>
      <c r="H59" s="10">
        <f>Card_main!B41</f>
        <v>0</v>
      </c>
      <c r="I59" s="10" t="str">
        <f>Card_main!C41</f>
        <v>Hab</v>
      </c>
      <c r="J59" s="10" t="str">
        <f>Card_main!D41</f>
        <v>Com</v>
      </c>
      <c r="K59">
        <f t="shared" si="25"/>
      </c>
      <c r="L59">
        <f t="shared" si="26"/>
      </c>
      <c r="M59">
        <f t="shared" si="27"/>
      </c>
      <c r="N59">
        <f t="shared" si="29"/>
        <v>0.05400000000000004</v>
      </c>
      <c r="O59">
        <f t="shared" si="30"/>
        <v>40</v>
      </c>
      <c r="P59">
        <f t="shared" si="16"/>
      </c>
      <c r="Q59">
        <f t="shared" si="36"/>
      </c>
      <c r="R59">
        <f ca="1" t="shared" si="17"/>
      </c>
      <c r="S59">
        <f ca="1" t="shared" si="18"/>
      </c>
      <c r="T59" s="11">
        <f ca="1" t="shared" si="19"/>
      </c>
      <c r="U59">
        <f ca="1" t="shared" si="20"/>
      </c>
      <c r="V59">
        <f t="shared" si="31"/>
      </c>
      <c r="W59">
        <f ca="1" t="shared" si="22"/>
      </c>
      <c r="X59">
        <f t="shared" si="32"/>
      </c>
      <c r="Y59">
        <f t="shared" si="33"/>
      </c>
      <c r="Z59">
        <f aca="true" ca="1" t="shared" si="37" ref="Z59:Z90">IF(O59&gt;N$493,"",INDIRECT(ADDRESS($Q59,10)))</f>
      </c>
      <c r="AL59">
        <f ca="1" t="shared" si="24"/>
      </c>
    </row>
    <row r="60" spans="1:38" ht="15">
      <c r="A60">
        <v>59</v>
      </c>
      <c r="B60">
        <f>IF(A60&gt;N$499,"",$D$2*10000+Calculations!A60)</f>
      </c>
      <c r="C60">
        <f t="shared" si="35"/>
      </c>
      <c r="D60" s="78" t="s">
        <v>1458</v>
      </c>
      <c r="E60" s="87" t="s">
        <v>373</v>
      </c>
      <c r="F60" s="77" t="s">
        <v>663</v>
      </c>
      <c r="G60" s="88" t="s">
        <v>534</v>
      </c>
      <c r="H60" s="10">
        <f>Card_main!B42</f>
        <v>0</v>
      </c>
      <c r="I60" s="10" t="str">
        <f>Card_main!C42</f>
        <v>Hab</v>
      </c>
      <c r="J60" s="10" t="str">
        <f>Card_main!D42</f>
        <v>Com</v>
      </c>
      <c r="K60">
        <f t="shared" si="25"/>
      </c>
      <c r="L60">
        <f t="shared" si="26"/>
      </c>
      <c r="M60">
        <f t="shared" si="27"/>
      </c>
      <c r="N60">
        <f t="shared" si="29"/>
        <v>0.05500000000000004</v>
      </c>
      <c r="O60">
        <f t="shared" si="30"/>
        <v>41</v>
      </c>
      <c r="P60">
        <f t="shared" si="16"/>
      </c>
      <c r="Q60">
        <f t="shared" si="36"/>
      </c>
      <c r="R60">
        <f ca="1" t="shared" si="17"/>
      </c>
      <c r="S60">
        <f ca="1" t="shared" si="18"/>
      </c>
      <c r="T60" s="11">
        <f ca="1" t="shared" si="19"/>
      </c>
      <c r="U60">
        <f ca="1" t="shared" si="20"/>
      </c>
      <c r="V60">
        <f t="shared" si="31"/>
      </c>
      <c r="W60">
        <f ca="1" t="shared" si="22"/>
      </c>
      <c r="X60">
        <f t="shared" si="32"/>
      </c>
      <c r="Y60">
        <f t="shared" si="33"/>
      </c>
      <c r="Z60">
        <f ca="1" t="shared" si="37"/>
      </c>
      <c r="AL60">
        <f ca="1" t="shared" si="24"/>
      </c>
    </row>
    <row r="61" spans="1:38" ht="15">
      <c r="A61" s="66">
        <v>60</v>
      </c>
      <c r="B61">
        <f>IF(A61&gt;N$499,"",$D$2*10000+Calculations!A61)</f>
      </c>
      <c r="C61">
        <f t="shared" si="35"/>
      </c>
      <c r="D61" s="78" t="s">
        <v>1459</v>
      </c>
      <c r="E61" s="87" t="s">
        <v>374</v>
      </c>
      <c r="F61" s="77" t="s">
        <v>664</v>
      </c>
      <c r="G61" s="88" t="s">
        <v>535</v>
      </c>
      <c r="H61" s="10">
        <f>Card_main!B43</f>
        <v>0</v>
      </c>
      <c r="I61" s="10" t="str">
        <f>Card_main!C43</f>
        <v>Hab</v>
      </c>
      <c r="J61" s="10" t="str">
        <f>Card_main!D43</f>
        <v>Com</v>
      </c>
      <c r="K61">
        <f t="shared" si="25"/>
      </c>
      <c r="L61">
        <f t="shared" si="26"/>
      </c>
      <c r="M61">
        <f t="shared" si="27"/>
      </c>
      <c r="N61">
        <f t="shared" si="29"/>
        <v>0.05600000000000004</v>
      </c>
      <c r="O61">
        <f t="shared" si="30"/>
        <v>42</v>
      </c>
      <c r="P61">
        <f t="shared" si="16"/>
      </c>
      <c r="Q61">
        <f t="shared" si="36"/>
      </c>
      <c r="R61">
        <f ca="1" t="shared" si="17"/>
      </c>
      <c r="S61">
        <f ca="1" t="shared" si="18"/>
      </c>
      <c r="T61" s="11">
        <f ca="1" t="shared" si="19"/>
      </c>
      <c r="U61">
        <f ca="1" t="shared" si="20"/>
      </c>
      <c r="V61">
        <f t="shared" si="31"/>
      </c>
      <c r="W61">
        <f ca="1" t="shared" si="22"/>
      </c>
      <c r="X61">
        <f t="shared" si="32"/>
      </c>
      <c r="Y61">
        <f t="shared" si="33"/>
      </c>
      <c r="Z61">
        <f ca="1" t="shared" si="37"/>
      </c>
      <c r="AL61">
        <f ca="1" t="shared" si="24"/>
      </c>
    </row>
    <row r="62" spans="1:38" ht="15">
      <c r="A62">
        <v>61</v>
      </c>
      <c r="B62">
        <f>IF(A62&gt;N$499,"",$D$2*10000+Calculations!A62)</f>
      </c>
      <c r="C62">
        <f t="shared" si="35"/>
      </c>
      <c r="D62" s="78" t="s">
        <v>1460</v>
      </c>
      <c r="E62" s="87" t="s">
        <v>665</v>
      </c>
      <c r="F62" s="77" t="s">
        <v>666</v>
      </c>
      <c r="G62" s="88" t="s">
        <v>667</v>
      </c>
      <c r="H62" s="10">
        <f>Card_main!B44</f>
        <v>0</v>
      </c>
      <c r="I62" s="10" t="str">
        <f>Card_main!C44</f>
        <v>Hab</v>
      </c>
      <c r="J62" s="10" t="str">
        <f>Card_main!D44</f>
        <v>Com</v>
      </c>
      <c r="K62">
        <f t="shared" si="25"/>
      </c>
      <c r="L62">
        <f t="shared" si="26"/>
      </c>
      <c r="M62">
        <f t="shared" si="27"/>
      </c>
      <c r="N62">
        <f t="shared" si="29"/>
        <v>0.057000000000000044</v>
      </c>
      <c r="O62">
        <f t="shared" si="30"/>
        <v>43</v>
      </c>
      <c r="P62">
        <f t="shared" si="16"/>
      </c>
      <c r="Q62">
        <f t="shared" si="36"/>
      </c>
      <c r="R62">
        <f ca="1" t="shared" si="17"/>
      </c>
      <c r="S62">
        <f ca="1" t="shared" si="18"/>
      </c>
      <c r="T62" s="11">
        <f ca="1" t="shared" si="19"/>
      </c>
      <c r="U62">
        <f ca="1" t="shared" si="20"/>
      </c>
      <c r="V62">
        <f t="shared" si="31"/>
      </c>
      <c r="W62">
        <f ca="1" t="shared" si="22"/>
      </c>
      <c r="X62">
        <f t="shared" si="32"/>
      </c>
      <c r="Y62">
        <f t="shared" si="33"/>
      </c>
      <c r="Z62">
        <f ca="1" t="shared" si="37"/>
      </c>
      <c r="AL62">
        <f ca="1" t="shared" si="24"/>
      </c>
    </row>
    <row r="63" spans="1:38" ht="15">
      <c r="A63" s="66">
        <v>62</v>
      </c>
      <c r="B63">
        <f>IF(A63&gt;N$499,"",$D$2*10000+Calculations!A63)</f>
      </c>
      <c r="C63">
        <f t="shared" si="35"/>
      </c>
      <c r="D63" s="78" t="s">
        <v>1461</v>
      </c>
      <c r="E63" s="89" t="s">
        <v>668</v>
      </c>
      <c r="F63" s="77" t="s">
        <v>669</v>
      </c>
      <c r="G63" s="88" t="s">
        <v>537</v>
      </c>
      <c r="H63" s="10">
        <f>Card_main!B45</f>
        <v>0</v>
      </c>
      <c r="I63" s="10" t="str">
        <f>Card_main!C45</f>
        <v>Hab</v>
      </c>
      <c r="J63" s="10" t="str">
        <f>Card_main!D45</f>
        <v>Com</v>
      </c>
      <c r="K63">
        <f t="shared" si="25"/>
      </c>
      <c r="L63">
        <f t="shared" si="26"/>
      </c>
      <c r="M63">
        <f t="shared" si="27"/>
      </c>
      <c r="N63">
        <f t="shared" si="29"/>
        <v>0.058000000000000045</v>
      </c>
      <c r="O63">
        <f t="shared" si="30"/>
        <v>44</v>
      </c>
      <c r="P63">
        <f t="shared" si="16"/>
      </c>
      <c r="Q63">
        <f t="shared" si="36"/>
      </c>
      <c r="R63">
        <f ca="1" t="shared" si="17"/>
      </c>
      <c r="S63">
        <f ca="1" t="shared" si="18"/>
      </c>
      <c r="T63" s="11">
        <f ca="1" t="shared" si="19"/>
      </c>
      <c r="U63">
        <f ca="1" t="shared" si="20"/>
      </c>
      <c r="V63">
        <f t="shared" si="31"/>
      </c>
      <c r="W63">
        <f ca="1" t="shared" si="22"/>
      </c>
      <c r="X63">
        <f t="shared" si="32"/>
      </c>
      <c r="Y63">
        <f t="shared" si="33"/>
      </c>
      <c r="Z63">
        <f ca="1" t="shared" si="37"/>
      </c>
      <c r="AL63">
        <f ca="1" t="shared" si="24"/>
      </c>
    </row>
    <row r="64" spans="1:38" ht="15">
      <c r="A64">
        <v>63</v>
      </c>
      <c r="B64">
        <f>IF(A64&gt;N$499,"",$D$2*10000+Calculations!A64)</f>
      </c>
      <c r="C64">
        <f t="shared" si="35"/>
      </c>
      <c r="D64" s="78" t="s">
        <v>1462</v>
      </c>
      <c r="E64" s="89" t="s">
        <v>670</v>
      </c>
      <c r="F64" s="77" t="s">
        <v>671</v>
      </c>
      <c r="G64" s="88" t="s">
        <v>538</v>
      </c>
      <c r="H64" s="10">
        <f>Card_main!B46</f>
        <v>0</v>
      </c>
      <c r="I64" s="10" t="str">
        <f>Card_main!C46</f>
        <v>Hab</v>
      </c>
      <c r="J64" s="10" t="str">
        <f>Card_main!D46</f>
        <v>Com</v>
      </c>
      <c r="K64">
        <f t="shared" si="25"/>
      </c>
      <c r="L64">
        <f t="shared" si="26"/>
      </c>
      <c r="M64">
        <f t="shared" si="27"/>
      </c>
      <c r="N64">
        <f t="shared" si="29"/>
        <v>0.059000000000000045</v>
      </c>
      <c r="O64">
        <f t="shared" si="30"/>
        <v>45</v>
      </c>
      <c r="P64">
        <f t="shared" si="16"/>
      </c>
      <c r="Q64">
        <f t="shared" si="36"/>
      </c>
      <c r="R64">
        <f ca="1" t="shared" si="17"/>
      </c>
      <c r="S64">
        <f ca="1" t="shared" si="18"/>
      </c>
      <c r="T64" s="11">
        <f ca="1" t="shared" si="19"/>
      </c>
      <c r="U64">
        <f ca="1" t="shared" si="20"/>
      </c>
      <c r="V64">
        <f t="shared" si="31"/>
      </c>
      <c r="W64">
        <f ca="1" t="shared" si="22"/>
      </c>
      <c r="X64">
        <f t="shared" si="32"/>
      </c>
      <c r="Y64">
        <f t="shared" si="33"/>
      </c>
      <c r="Z64">
        <f ca="1" t="shared" si="37"/>
      </c>
      <c r="AL64">
        <f ca="1" t="shared" si="24"/>
      </c>
    </row>
    <row r="65" spans="1:38" ht="15">
      <c r="A65" s="66">
        <v>64</v>
      </c>
      <c r="B65">
        <f>IF(A65&gt;N$499,"",$D$2*10000+Calculations!A65)</f>
      </c>
      <c r="C65">
        <f t="shared" si="35"/>
      </c>
      <c r="D65" s="78" t="s">
        <v>1463</v>
      </c>
      <c r="E65" s="87" t="s">
        <v>672</v>
      </c>
      <c r="F65" s="77" t="s">
        <v>673</v>
      </c>
      <c r="G65" s="88" t="s">
        <v>533</v>
      </c>
      <c r="H65" s="10">
        <f>Card_main!B47</f>
        <v>0</v>
      </c>
      <c r="I65" s="10" t="str">
        <f>Card_main!C47</f>
        <v>Hab</v>
      </c>
      <c r="J65" s="10" t="str">
        <f>Card_main!D47</f>
        <v>Com</v>
      </c>
      <c r="K65">
        <f t="shared" si="25"/>
      </c>
      <c r="L65">
        <f t="shared" si="26"/>
      </c>
      <c r="M65">
        <f t="shared" si="27"/>
      </c>
      <c r="N65">
        <f t="shared" si="29"/>
        <v>0.060000000000000046</v>
      </c>
      <c r="O65">
        <f t="shared" si="30"/>
        <v>46</v>
      </c>
      <c r="P65">
        <f t="shared" si="16"/>
      </c>
      <c r="Q65">
        <f t="shared" si="36"/>
      </c>
      <c r="R65">
        <f ca="1" t="shared" si="17"/>
      </c>
      <c r="S65">
        <f ca="1" t="shared" si="18"/>
      </c>
      <c r="T65" s="11">
        <f ca="1" t="shared" si="19"/>
      </c>
      <c r="U65">
        <f ca="1" t="shared" si="20"/>
      </c>
      <c r="V65">
        <f t="shared" si="31"/>
      </c>
      <c r="W65">
        <f ca="1" t="shared" si="22"/>
      </c>
      <c r="X65">
        <f t="shared" si="32"/>
      </c>
      <c r="Y65">
        <f t="shared" si="33"/>
      </c>
      <c r="Z65">
        <f ca="1" t="shared" si="37"/>
      </c>
      <c r="AL65">
        <f ca="1" t="shared" si="24"/>
      </c>
    </row>
    <row r="66" spans="1:38" ht="15">
      <c r="A66">
        <v>65</v>
      </c>
      <c r="B66">
        <f>IF(A66&gt;N$499,"",$D$2*10000+Calculations!A66)</f>
      </c>
      <c r="C66">
        <f aca="true" t="shared" si="38" ref="C66:C97">IF(A66&gt;N$499,"",IF(A66&gt;F$2,A66-F$2+19,A66+4))</f>
      </c>
      <c r="D66" s="78" t="s">
        <v>1464</v>
      </c>
      <c r="E66" s="87" t="s">
        <v>674</v>
      </c>
      <c r="F66" s="77" t="s">
        <v>675</v>
      </c>
      <c r="G66" s="88" t="s">
        <v>539</v>
      </c>
      <c r="H66" s="10">
        <f>Card_main!B48</f>
        <v>0</v>
      </c>
      <c r="I66" s="10" t="str">
        <f>Card_main!C48</f>
        <v>Hab</v>
      </c>
      <c r="J66" s="10" t="str">
        <f>Card_main!D48</f>
        <v>Com</v>
      </c>
      <c r="K66">
        <f t="shared" si="25"/>
      </c>
      <c r="L66">
        <f t="shared" si="26"/>
      </c>
      <c r="M66">
        <f t="shared" si="27"/>
      </c>
      <c r="N66">
        <f t="shared" si="29"/>
        <v>0.06100000000000005</v>
      </c>
      <c r="O66">
        <f t="shared" si="30"/>
        <v>47</v>
      </c>
      <c r="P66">
        <f t="shared" si="16"/>
      </c>
      <c r="Q66">
        <f t="shared" si="36"/>
      </c>
      <c r="R66">
        <f ca="1" t="shared" si="17"/>
      </c>
      <c r="S66">
        <f ca="1" t="shared" si="18"/>
      </c>
      <c r="T66" s="11">
        <f ca="1" t="shared" si="19"/>
      </c>
      <c r="U66">
        <f ca="1" t="shared" si="20"/>
      </c>
      <c r="V66">
        <f t="shared" si="31"/>
      </c>
      <c r="W66">
        <f ca="1" t="shared" si="22"/>
      </c>
      <c r="X66">
        <f t="shared" si="32"/>
      </c>
      <c r="Y66">
        <f t="shared" si="33"/>
      </c>
      <c r="Z66">
        <f ca="1" t="shared" si="37"/>
      </c>
      <c r="AL66">
        <f ca="1" t="shared" si="24"/>
      </c>
    </row>
    <row r="67" spans="1:38" ht="15">
      <c r="A67" s="66">
        <v>66</v>
      </c>
      <c r="B67">
        <f>IF(A67&gt;N$499,"",$D$2*10000+Calculations!A67)</f>
      </c>
      <c r="C67">
        <f t="shared" si="38"/>
      </c>
      <c r="D67" s="78" t="s">
        <v>1465</v>
      </c>
      <c r="E67" s="87" t="s">
        <v>676</v>
      </c>
      <c r="F67" s="77" t="s">
        <v>677</v>
      </c>
      <c r="G67" s="88" t="s">
        <v>214</v>
      </c>
      <c r="H67" s="10">
        <f>Card_main!B49</f>
        <v>0</v>
      </c>
      <c r="I67" s="10" t="str">
        <f>Card_main!C49</f>
        <v>Hab</v>
      </c>
      <c r="J67" s="10" t="str">
        <f>Card_main!D49</f>
        <v>Com</v>
      </c>
      <c r="K67">
        <f t="shared" si="25"/>
      </c>
      <c r="L67">
        <f t="shared" si="26"/>
      </c>
      <c r="M67">
        <f t="shared" si="27"/>
      </c>
      <c r="N67">
        <f t="shared" si="29"/>
        <v>0.06200000000000005</v>
      </c>
      <c r="O67">
        <f t="shared" si="30"/>
        <v>48</v>
      </c>
      <c r="P67">
        <f t="shared" si="16"/>
      </c>
      <c r="Q67">
        <f t="shared" si="36"/>
      </c>
      <c r="R67">
        <f ca="1" t="shared" si="17"/>
      </c>
      <c r="S67">
        <f ca="1" t="shared" si="18"/>
      </c>
      <c r="T67" s="11">
        <f ca="1" t="shared" si="19"/>
      </c>
      <c r="U67">
        <f ca="1" t="shared" si="20"/>
      </c>
      <c r="V67">
        <f t="shared" si="31"/>
      </c>
      <c r="W67">
        <f ca="1" t="shared" si="22"/>
      </c>
      <c r="X67">
        <f t="shared" si="32"/>
      </c>
      <c r="Y67">
        <f t="shared" si="33"/>
      </c>
      <c r="Z67">
        <f ca="1" t="shared" si="37"/>
      </c>
      <c r="AL67">
        <f ca="1" t="shared" si="24"/>
      </c>
    </row>
    <row r="68" spans="1:38" ht="15">
      <c r="A68">
        <v>67</v>
      </c>
      <c r="B68">
        <f>IF(A68&gt;N$499,"",$D$2*10000+Calculations!A68)</f>
      </c>
      <c r="C68">
        <f t="shared" si="38"/>
      </c>
      <c r="D68" s="78" t="s">
        <v>1466</v>
      </c>
      <c r="E68" s="87" t="s">
        <v>1886</v>
      </c>
      <c r="F68" s="77" t="s">
        <v>678</v>
      </c>
      <c r="G68" s="88" t="s">
        <v>215</v>
      </c>
      <c r="H68" s="10">
        <f>Card_main!F2</f>
        <v>0</v>
      </c>
      <c r="I68" s="10" t="str">
        <f>Card_main!G2</f>
        <v>Hab</v>
      </c>
      <c r="J68" s="10" t="str">
        <f>Card_main!H2</f>
        <v>Com</v>
      </c>
      <c r="K68">
        <f t="shared" si="25"/>
      </c>
      <c r="L68">
        <f t="shared" si="26"/>
      </c>
      <c r="M68">
        <f t="shared" si="27"/>
      </c>
      <c r="N68">
        <f t="shared" si="29"/>
        <v>0.06300000000000004</v>
      </c>
      <c r="O68">
        <f t="shared" si="30"/>
        <v>49</v>
      </c>
      <c r="P68">
        <f t="shared" si="16"/>
      </c>
      <c r="Q68">
        <f t="shared" si="36"/>
      </c>
      <c r="R68">
        <f ca="1" t="shared" si="17"/>
      </c>
      <c r="S68">
        <f ca="1" t="shared" si="18"/>
      </c>
      <c r="T68" s="11">
        <f ca="1" t="shared" si="19"/>
      </c>
      <c r="U68">
        <f ca="1" t="shared" si="20"/>
      </c>
      <c r="V68">
        <f t="shared" si="31"/>
      </c>
      <c r="W68">
        <f ca="1" t="shared" si="22"/>
      </c>
      <c r="X68">
        <f t="shared" si="32"/>
      </c>
      <c r="Y68">
        <f t="shared" si="33"/>
      </c>
      <c r="Z68">
        <f ca="1" t="shared" si="37"/>
      </c>
      <c r="AL68">
        <f ca="1" t="shared" si="24"/>
      </c>
    </row>
    <row r="69" spans="1:38" ht="15">
      <c r="A69" s="66">
        <v>68</v>
      </c>
      <c r="B69">
        <f>IF(A69&gt;N$499,"",$D$2*10000+Calculations!A69)</f>
      </c>
      <c r="C69">
        <f t="shared" si="38"/>
      </c>
      <c r="D69" s="78" t="s">
        <v>1467</v>
      </c>
      <c r="E69" s="87" t="s">
        <v>679</v>
      </c>
      <c r="F69" s="77" t="s">
        <v>680</v>
      </c>
      <c r="G69" s="88" t="s">
        <v>213</v>
      </c>
      <c r="H69" s="10">
        <f>Card_main!F3</f>
        <v>0</v>
      </c>
      <c r="I69" s="10" t="str">
        <f>Card_main!G3</f>
        <v>Hab</v>
      </c>
      <c r="J69" s="10" t="str">
        <f>Card_main!H3</f>
        <v>Com</v>
      </c>
      <c r="K69">
        <f t="shared" si="25"/>
      </c>
      <c r="L69">
        <f t="shared" si="26"/>
      </c>
      <c r="M69">
        <f t="shared" si="27"/>
      </c>
      <c r="N69">
        <f t="shared" si="29"/>
        <v>0.06400000000000004</v>
      </c>
      <c r="O69">
        <f t="shared" si="30"/>
        <v>50</v>
      </c>
      <c r="P69">
        <f t="shared" si="16"/>
      </c>
      <c r="Q69">
        <f t="shared" si="36"/>
      </c>
      <c r="R69">
        <f ca="1" t="shared" si="17"/>
      </c>
      <c r="S69">
        <f ca="1" t="shared" si="18"/>
      </c>
      <c r="T69" s="11">
        <f ca="1" t="shared" si="19"/>
      </c>
      <c r="U69">
        <f ca="1" t="shared" si="20"/>
      </c>
      <c r="V69">
        <f t="shared" si="31"/>
      </c>
      <c r="W69">
        <f ca="1" t="shared" si="22"/>
      </c>
      <c r="X69">
        <f t="shared" si="32"/>
      </c>
      <c r="Y69">
        <f t="shared" si="33"/>
      </c>
      <c r="Z69">
        <f ca="1" t="shared" si="37"/>
      </c>
      <c r="AL69">
        <f ca="1" t="shared" si="24"/>
      </c>
    </row>
    <row r="70" spans="1:38" ht="15">
      <c r="A70">
        <v>69</v>
      </c>
      <c r="B70">
        <f>IF(A70&gt;N$499,"",$D$2*10000+Calculations!A70)</f>
      </c>
      <c r="C70">
        <f t="shared" si="38"/>
      </c>
      <c r="D70" s="78" t="s">
        <v>1468</v>
      </c>
      <c r="E70" s="87" t="s">
        <v>681</v>
      </c>
      <c r="F70" s="77" t="s">
        <v>682</v>
      </c>
      <c r="G70" s="88" t="s">
        <v>216</v>
      </c>
      <c r="H70" s="10">
        <f>Card_main!F4</f>
        <v>0</v>
      </c>
      <c r="I70" s="10" t="str">
        <f>Card_main!G4</f>
        <v>Hab</v>
      </c>
      <c r="J70" s="10" t="str">
        <f>Card_main!H4</f>
        <v>Com</v>
      </c>
      <c r="K70">
        <f t="shared" si="25"/>
      </c>
      <c r="L70">
        <f t="shared" si="26"/>
      </c>
      <c r="M70">
        <f t="shared" si="27"/>
      </c>
      <c r="N70">
        <f t="shared" si="29"/>
        <v>0.06500000000000004</v>
      </c>
      <c r="O70">
        <f t="shared" si="30"/>
        <v>51</v>
      </c>
      <c r="P70">
        <f t="shared" si="16"/>
      </c>
      <c r="Q70">
        <f t="shared" si="36"/>
      </c>
      <c r="R70">
        <f ca="1" t="shared" si="17"/>
      </c>
      <c r="S70">
        <f ca="1" t="shared" si="18"/>
      </c>
      <c r="T70" s="11">
        <f ca="1" t="shared" si="19"/>
      </c>
      <c r="U70">
        <f ca="1" t="shared" si="20"/>
      </c>
      <c r="V70">
        <f t="shared" si="31"/>
      </c>
      <c r="W70">
        <f ca="1" t="shared" si="22"/>
      </c>
      <c r="X70">
        <f t="shared" si="32"/>
      </c>
      <c r="Y70">
        <f t="shared" si="33"/>
      </c>
      <c r="Z70">
        <f ca="1" t="shared" si="37"/>
      </c>
      <c r="AL70">
        <f ca="1" t="shared" si="24"/>
      </c>
    </row>
    <row r="71" spans="1:38" ht="15">
      <c r="A71" s="66">
        <v>70</v>
      </c>
      <c r="B71">
        <f>IF(A71&gt;N$499,"",$D$2*10000+Calculations!A71)</f>
      </c>
      <c r="C71">
        <f t="shared" si="38"/>
      </c>
      <c r="D71" s="78" t="s">
        <v>1469</v>
      </c>
      <c r="E71" s="87" t="s">
        <v>231</v>
      </c>
      <c r="F71" s="77" t="s">
        <v>683</v>
      </c>
      <c r="G71" s="88" t="s">
        <v>497</v>
      </c>
      <c r="H71" s="10">
        <f>Card_main!F5</f>
        <v>0</v>
      </c>
      <c r="I71" s="10" t="str">
        <f>Card_main!G5</f>
        <v>Hab</v>
      </c>
      <c r="J71" s="10" t="str">
        <f>Card_main!H5</f>
        <v>Com</v>
      </c>
      <c r="K71">
        <f t="shared" si="25"/>
      </c>
      <c r="L71">
        <f t="shared" si="26"/>
      </c>
      <c r="M71">
        <f t="shared" si="27"/>
      </c>
      <c r="N71">
        <f t="shared" si="29"/>
        <v>0.06600000000000004</v>
      </c>
      <c r="O71">
        <f t="shared" si="30"/>
        <v>52</v>
      </c>
      <c r="P71">
        <f t="shared" si="16"/>
      </c>
      <c r="Q71">
        <f t="shared" si="36"/>
      </c>
      <c r="R71">
        <f ca="1" t="shared" si="17"/>
      </c>
      <c r="S71">
        <f ca="1" t="shared" si="18"/>
      </c>
      <c r="T71" s="11">
        <f ca="1" t="shared" si="19"/>
      </c>
      <c r="U71">
        <f ca="1" t="shared" si="20"/>
      </c>
      <c r="V71">
        <f t="shared" si="31"/>
      </c>
      <c r="W71">
        <f ca="1" t="shared" si="22"/>
      </c>
      <c r="X71">
        <f t="shared" si="32"/>
      </c>
      <c r="Y71">
        <f t="shared" si="33"/>
      </c>
      <c r="Z71">
        <f ca="1" t="shared" si="37"/>
      </c>
      <c r="AL71">
        <f ca="1" t="shared" si="24"/>
      </c>
    </row>
    <row r="72" spans="1:38" ht="15">
      <c r="A72">
        <v>71</v>
      </c>
      <c r="B72">
        <f>IF(A72&gt;N$499,"",$D$2*10000+Calculations!A72)</f>
      </c>
      <c r="C72">
        <f t="shared" si="38"/>
      </c>
      <c r="D72" s="78" t="s">
        <v>1470</v>
      </c>
      <c r="E72" s="87" t="s">
        <v>684</v>
      </c>
      <c r="F72" s="77" t="s">
        <v>685</v>
      </c>
      <c r="G72" s="88" t="s">
        <v>499</v>
      </c>
      <c r="H72" s="10">
        <f>Card_main!F6</f>
        <v>0</v>
      </c>
      <c r="I72" s="10" t="str">
        <f>Card_main!G6</f>
        <v>Hab</v>
      </c>
      <c r="J72" s="10" t="str">
        <f>Card_main!H6</f>
        <v>Com</v>
      </c>
      <c r="K72">
        <f t="shared" si="25"/>
      </c>
      <c r="L72">
        <f t="shared" si="26"/>
      </c>
      <c r="M72">
        <f t="shared" si="27"/>
      </c>
      <c r="N72">
        <f t="shared" si="29"/>
        <v>0.06700000000000005</v>
      </c>
      <c r="O72">
        <f t="shared" si="30"/>
        <v>53</v>
      </c>
      <c r="P72">
        <f t="shared" si="16"/>
      </c>
      <c r="Q72">
        <f t="shared" si="36"/>
      </c>
      <c r="R72">
        <f ca="1" t="shared" si="17"/>
      </c>
      <c r="S72">
        <f ca="1" t="shared" si="18"/>
      </c>
      <c r="T72" s="11">
        <f ca="1" t="shared" si="19"/>
      </c>
      <c r="U72">
        <f ca="1" t="shared" si="20"/>
      </c>
      <c r="V72">
        <f t="shared" si="31"/>
      </c>
      <c r="W72">
        <f ca="1" t="shared" si="22"/>
      </c>
      <c r="X72">
        <f t="shared" si="32"/>
      </c>
      <c r="Y72">
        <f t="shared" si="33"/>
      </c>
      <c r="Z72">
        <f ca="1" t="shared" si="37"/>
      </c>
      <c r="AL72">
        <f ca="1" t="shared" si="24"/>
      </c>
    </row>
    <row r="73" spans="1:38" ht="15">
      <c r="A73" s="66">
        <v>72</v>
      </c>
      <c r="B73">
        <f>IF(A73&gt;N$499,"",$D$2*10000+Calculations!A73)</f>
      </c>
      <c r="C73">
        <f t="shared" si="38"/>
      </c>
      <c r="D73" s="78" t="s">
        <v>1471</v>
      </c>
      <c r="E73" s="87" t="s">
        <v>232</v>
      </c>
      <c r="F73" s="77" t="s">
        <v>687</v>
      </c>
      <c r="G73" s="88" t="s">
        <v>498</v>
      </c>
      <c r="H73" s="10">
        <f>Card_main!F7</f>
        <v>0</v>
      </c>
      <c r="I73" s="10" t="str">
        <f>Card_main!G7</f>
        <v>Hab</v>
      </c>
      <c r="J73" s="10" t="str">
        <f>Card_main!H7</f>
        <v>Com</v>
      </c>
      <c r="K73">
        <f t="shared" si="25"/>
      </c>
      <c r="L73">
        <f t="shared" si="26"/>
      </c>
      <c r="M73">
        <f t="shared" si="27"/>
      </c>
      <c r="N73">
        <f t="shared" si="29"/>
        <v>0.06800000000000005</v>
      </c>
      <c r="O73">
        <f t="shared" si="30"/>
        <v>54</v>
      </c>
      <c r="P73">
        <f t="shared" si="16"/>
      </c>
      <c r="Q73">
        <f t="shared" si="36"/>
      </c>
      <c r="R73">
        <f ca="1" t="shared" si="17"/>
      </c>
      <c r="S73">
        <f ca="1" t="shared" si="18"/>
      </c>
      <c r="T73" s="11">
        <f ca="1" t="shared" si="19"/>
      </c>
      <c r="U73">
        <f ca="1" t="shared" si="20"/>
      </c>
      <c r="V73">
        <f t="shared" si="31"/>
      </c>
      <c r="W73">
        <f ca="1" t="shared" si="22"/>
      </c>
      <c r="X73">
        <f t="shared" si="32"/>
      </c>
      <c r="Y73">
        <f t="shared" si="33"/>
      </c>
      <c r="Z73">
        <f ca="1" t="shared" si="37"/>
      </c>
      <c r="AL73">
        <f ca="1" t="shared" si="24"/>
      </c>
    </row>
    <row r="74" spans="1:38" ht="15">
      <c r="A74">
        <v>73</v>
      </c>
      <c r="B74">
        <f>IF(A74&gt;N$499,"",$D$2*10000+Calculations!A74)</f>
      </c>
      <c r="C74">
        <f t="shared" si="38"/>
      </c>
      <c r="D74" s="78" t="s">
        <v>1472</v>
      </c>
      <c r="E74" s="87" t="s">
        <v>688</v>
      </c>
      <c r="F74" s="77" t="s">
        <v>689</v>
      </c>
      <c r="G74" s="88" t="s">
        <v>690</v>
      </c>
      <c r="H74" s="10">
        <f>Card_main!F8</f>
        <v>0</v>
      </c>
      <c r="I74" s="10" t="str">
        <f>Card_main!G8</f>
        <v>Hab</v>
      </c>
      <c r="J74" s="10" t="str">
        <f>Card_main!H8</f>
        <v>Com</v>
      </c>
      <c r="K74">
        <f t="shared" si="25"/>
      </c>
      <c r="L74">
        <f t="shared" si="26"/>
      </c>
      <c r="M74">
        <f t="shared" si="27"/>
      </c>
      <c r="N74">
        <f t="shared" si="29"/>
        <v>0.06900000000000005</v>
      </c>
      <c r="O74">
        <f t="shared" si="30"/>
        <v>55</v>
      </c>
      <c r="P74">
        <f t="shared" si="16"/>
      </c>
      <c r="Q74">
        <f t="shared" si="36"/>
      </c>
      <c r="R74">
        <f ca="1" t="shared" si="17"/>
      </c>
      <c r="S74">
        <f ca="1" t="shared" si="18"/>
      </c>
      <c r="T74" s="11">
        <f ca="1" t="shared" si="19"/>
      </c>
      <c r="U74">
        <f ca="1" t="shared" si="20"/>
      </c>
      <c r="V74">
        <f t="shared" si="31"/>
      </c>
      <c r="W74">
        <f ca="1" t="shared" si="22"/>
      </c>
      <c r="X74">
        <f t="shared" si="32"/>
      </c>
      <c r="Y74">
        <f t="shared" si="33"/>
      </c>
      <c r="Z74">
        <f ca="1" t="shared" si="37"/>
      </c>
      <c r="AL74">
        <f ca="1" t="shared" si="24"/>
      </c>
    </row>
    <row r="75" spans="1:38" ht="15">
      <c r="A75" s="66">
        <v>74</v>
      </c>
      <c r="B75">
        <f>IF(A75&gt;N$499,"",$D$2*10000+Calculations!A75)</f>
      </c>
      <c r="C75">
        <f t="shared" si="38"/>
      </c>
      <c r="D75" s="78" t="s">
        <v>1473</v>
      </c>
      <c r="E75" s="87" t="s">
        <v>233</v>
      </c>
      <c r="F75" s="77" t="s">
        <v>691</v>
      </c>
      <c r="G75" s="88" t="s">
        <v>542</v>
      </c>
      <c r="H75" s="10">
        <f>Card_main!F9</f>
        <v>0</v>
      </c>
      <c r="I75" s="10" t="str">
        <f>Card_main!G9</f>
        <v>Hab</v>
      </c>
      <c r="J75" s="10" t="str">
        <f>Card_main!H9</f>
        <v>Com</v>
      </c>
      <c r="K75">
        <f t="shared" si="25"/>
      </c>
      <c r="L75">
        <f t="shared" si="26"/>
      </c>
      <c r="M75">
        <f t="shared" si="27"/>
      </c>
      <c r="N75">
        <f t="shared" si="29"/>
        <v>0.07000000000000005</v>
      </c>
      <c r="O75">
        <f t="shared" si="30"/>
        <v>56</v>
      </c>
      <c r="P75">
        <f t="shared" si="16"/>
      </c>
      <c r="Q75">
        <f t="shared" si="36"/>
      </c>
      <c r="R75">
        <f ca="1" t="shared" si="17"/>
      </c>
      <c r="S75">
        <f ca="1" t="shared" si="18"/>
      </c>
      <c r="T75" s="11">
        <f ca="1" t="shared" si="19"/>
      </c>
      <c r="U75">
        <f ca="1" t="shared" si="20"/>
      </c>
      <c r="V75">
        <f t="shared" si="31"/>
      </c>
      <c r="W75">
        <f ca="1" t="shared" si="22"/>
      </c>
      <c r="X75">
        <f t="shared" si="32"/>
      </c>
      <c r="Y75">
        <f t="shared" si="33"/>
      </c>
      <c r="Z75">
        <f ca="1" t="shared" si="37"/>
      </c>
      <c r="AL75">
        <f ca="1" t="shared" si="24"/>
      </c>
    </row>
    <row r="76" spans="1:38" ht="15">
      <c r="A76">
        <v>75</v>
      </c>
      <c r="B76">
        <f>IF(A76&gt;N$499,"",$D$2*10000+Calculations!A76)</f>
      </c>
      <c r="C76">
        <f t="shared" si="38"/>
      </c>
      <c r="D76" s="78" t="s">
        <v>1474</v>
      </c>
      <c r="E76" s="87" t="s">
        <v>692</v>
      </c>
      <c r="F76" s="77" t="s">
        <v>693</v>
      </c>
      <c r="G76" s="88" t="s">
        <v>543</v>
      </c>
      <c r="H76" s="10">
        <f>Card_main!F10</f>
        <v>0</v>
      </c>
      <c r="I76" s="10" t="str">
        <f>Card_main!G10</f>
        <v>Hab</v>
      </c>
      <c r="J76" s="10" t="str">
        <f>Card_main!H10</f>
        <v>Com</v>
      </c>
      <c r="K76">
        <f t="shared" si="25"/>
      </c>
      <c r="L76">
        <f t="shared" si="26"/>
      </c>
      <c r="M76">
        <f t="shared" si="27"/>
      </c>
      <c r="N76">
        <f t="shared" si="29"/>
        <v>0.07100000000000005</v>
      </c>
      <c r="O76">
        <f t="shared" si="30"/>
        <v>57</v>
      </c>
      <c r="P76">
        <f t="shared" si="16"/>
      </c>
      <c r="Q76">
        <f t="shared" si="36"/>
      </c>
      <c r="R76">
        <f ca="1" t="shared" si="17"/>
      </c>
      <c r="S76">
        <f ca="1" t="shared" si="18"/>
      </c>
      <c r="T76" s="11">
        <f ca="1" t="shared" si="19"/>
      </c>
      <c r="U76">
        <f ca="1" t="shared" si="20"/>
      </c>
      <c r="V76">
        <f t="shared" si="31"/>
      </c>
      <c r="W76">
        <f ca="1" t="shared" si="22"/>
      </c>
      <c r="X76">
        <f t="shared" si="32"/>
      </c>
      <c r="Y76">
        <f t="shared" si="33"/>
      </c>
      <c r="Z76">
        <f ca="1" t="shared" si="37"/>
      </c>
      <c r="AL76">
        <f ca="1" t="shared" si="24"/>
      </c>
    </row>
    <row r="77" spans="1:38" ht="15">
      <c r="A77" s="66">
        <v>76</v>
      </c>
      <c r="B77">
        <f>IF(A77&gt;N$499,"",$D$2*10000+Calculations!A77)</f>
      </c>
      <c r="C77">
        <f t="shared" si="38"/>
      </c>
      <c r="D77" s="78" t="s">
        <v>1475</v>
      </c>
      <c r="E77" s="87" t="s">
        <v>1405</v>
      </c>
      <c r="F77" s="77" t="s">
        <v>694</v>
      </c>
      <c r="G77" s="88" t="s">
        <v>695</v>
      </c>
      <c r="H77" s="10">
        <f>Card_main!F11</f>
        <v>0</v>
      </c>
      <c r="I77" s="10" t="str">
        <f>Card_main!G11</f>
        <v>Hab</v>
      </c>
      <c r="J77" s="10" t="str">
        <f>Card_main!H11</f>
        <v>Com</v>
      </c>
      <c r="K77">
        <f t="shared" si="25"/>
      </c>
      <c r="L77">
        <f t="shared" si="26"/>
      </c>
      <c r="M77">
        <f t="shared" si="27"/>
      </c>
      <c r="N77">
        <f t="shared" si="29"/>
        <v>0.07200000000000005</v>
      </c>
      <c r="O77">
        <f t="shared" si="30"/>
        <v>58</v>
      </c>
      <c r="P77">
        <f t="shared" si="16"/>
      </c>
      <c r="Q77">
        <f t="shared" si="36"/>
      </c>
      <c r="R77">
        <f ca="1" t="shared" si="17"/>
      </c>
      <c r="S77">
        <f ca="1" t="shared" si="18"/>
      </c>
      <c r="T77" s="11">
        <f ca="1" t="shared" si="19"/>
      </c>
      <c r="U77">
        <f ca="1" t="shared" si="20"/>
      </c>
      <c r="V77">
        <f t="shared" si="31"/>
      </c>
      <c r="W77">
        <f ca="1" t="shared" si="22"/>
      </c>
      <c r="X77">
        <f t="shared" si="32"/>
      </c>
      <c r="Y77">
        <f t="shared" si="33"/>
      </c>
      <c r="Z77">
        <f ca="1" t="shared" si="37"/>
      </c>
      <c r="AL77">
        <f ca="1" t="shared" si="24"/>
      </c>
    </row>
    <row r="78" spans="1:38" ht="15">
      <c r="A78">
        <v>77</v>
      </c>
      <c r="B78">
        <f>IF(A78&gt;N$499,"",$D$2*10000+Calculations!A78)</f>
      </c>
      <c r="C78">
        <f t="shared" si="38"/>
      </c>
      <c r="D78" s="78" t="s">
        <v>1476</v>
      </c>
      <c r="E78" s="87" t="s">
        <v>696</v>
      </c>
      <c r="F78" s="77" t="s">
        <v>697</v>
      </c>
      <c r="G78" s="88" t="s">
        <v>225</v>
      </c>
      <c r="H78" s="10">
        <f>Card_main!F12</f>
        <v>0</v>
      </c>
      <c r="I78" s="10" t="str">
        <f>Card_main!G12</f>
        <v>Hab</v>
      </c>
      <c r="J78" s="10" t="str">
        <f>Card_main!H12</f>
        <v>Com</v>
      </c>
      <c r="K78">
        <f t="shared" si="25"/>
      </c>
      <c r="L78">
        <f t="shared" si="26"/>
      </c>
      <c r="M78">
        <f t="shared" si="27"/>
      </c>
      <c r="N78">
        <f t="shared" si="29"/>
        <v>0.07300000000000005</v>
      </c>
      <c r="O78">
        <f t="shared" si="30"/>
        <v>59</v>
      </c>
      <c r="P78">
        <f t="shared" si="16"/>
      </c>
      <c r="Q78">
        <f t="shared" si="36"/>
      </c>
      <c r="R78">
        <f ca="1" t="shared" si="17"/>
      </c>
      <c r="S78">
        <f ca="1" t="shared" si="18"/>
      </c>
      <c r="T78" s="11">
        <f ca="1" t="shared" si="19"/>
      </c>
      <c r="U78">
        <f ca="1" t="shared" si="20"/>
      </c>
      <c r="V78">
        <f t="shared" si="31"/>
      </c>
      <c r="W78">
        <f ca="1" t="shared" si="22"/>
      </c>
      <c r="X78">
        <f t="shared" si="32"/>
      </c>
      <c r="Y78">
        <f t="shared" si="33"/>
      </c>
      <c r="Z78">
        <f ca="1" t="shared" si="37"/>
      </c>
      <c r="AL78">
        <f ca="1" t="shared" si="24"/>
      </c>
    </row>
    <row r="79" spans="1:38" ht="15">
      <c r="A79" s="66">
        <v>78</v>
      </c>
      <c r="B79">
        <f>IF(A79&gt;N$499,"",$D$2*10000+Calculations!A79)</f>
      </c>
      <c r="C79">
        <f t="shared" si="38"/>
      </c>
      <c r="D79" s="78" t="s">
        <v>1477</v>
      </c>
      <c r="E79" s="87" t="s">
        <v>698</v>
      </c>
      <c r="F79" s="77" t="s">
        <v>699</v>
      </c>
      <c r="G79" s="88" t="s">
        <v>700</v>
      </c>
      <c r="H79" s="10">
        <f>Card_main!F13</f>
        <v>0</v>
      </c>
      <c r="I79" s="10" t="str">
        <f>Card_main!G13</f>
        <v>Hab</v>
      </c>
      <c r="J79" s="10" t="str">
        <f>Card_main!H13</f>
        <v>Com</v>
      </c>
      <c r="K79">
        <f t="shared" si="25"/>
      </c>
      <c r="L79">
        <f t="shared" si="26"/>
      </c>
      <c r="M79">
        <f t="shared" si="27"/>
      </c>
      <c r="N79">
        <f t="shared" si="29"/>
        <v>0.07400000000000005</v>
      </c>
      <c r="O79">
        <f t="shared" si="30"/>
        <v>60</v>
      </c>
      <c r="P79">
        <f t="shared" si="16"/>
      </c>
      <c r="Q79">
        <f t="shared" si="36"/>
      </c>
      <c r="R79">
        <f ca="1" t="shared" si="17"/>
      </c>
      <c r="S79">
        <f ca="1" t="shared" si="18"/>
      </c>
      <c r="T79" s="11">
        <f ca="1" t="shared" si="19"/>
      </c>
      <c r="U79">
        <f ca="1" t="shared" si="20"/>
      </c>
      <c r="V79">
        <f t="shared" si="31"/>
      </c>
      <c r="W79">
        <f ca="1" t="shared" si="22"/>
      </c>
      <c r="X79">
        <f t="shared" si="32"/>
      </c>
      <c r="Y79">
        <f t="shared" si="33"/>
      </c>
      <c r="Z79">
        <f ca="1" t="shared" si="37"/>
      </c>
      <c r="AL79">
        <f ca="1" t="shared" si="24"/>
      </c>
    </row>
    <row r="80" spans="1:38" ht="15">
      <c r="A80">
        <v>79</v>
      </c>
      <c r="B80">
        <f>IF(A80&gt;N$499,"",$D$2*10000+Calculations!A80)</f>
      </c>
      <c r="C80">
        <f t="shared" si="38"/>
      </c>
      <c r="D80" s="78" t="s">
        <v>1478</v>
      </c>
      <c r="E80" s="87" t="s">
        <v>262</v>
      </c>
      <c r="F80" s="77" t="s">
        <v>701</v>
      </c>
      <c r="G80" s="88" t="s">
        <v>544</v>
      </c>
      <c r="H80" s="10">
        <f>Card_main!F14</f>
        <v>0</v>
      </c>
      <c r="I80" s="10" t="str">
        <f>Card_main!G14</f>
        <v>Hab</v>
      </c>
      <c r="J80" s="10" t="str">
        <f>Card_main!H14</f>
        <v>Com</v>
      </c>
      <c r="K80">
        <f t="shared" si="25"/>
      </c>
      <c r="L80">
        <f t="shared" si="26"/>
      </c>
      <c r="M80">
        <f t="shared" si="27"/>
      </c>
      <c r="N80">
        <f t="shared" si="29"/>
        <v>0.07500000000000005</v>
      </c>
      <c r="O80">
        <f t="shared" si="30"/>
        <v>61</v>
      </c>
      <c r="P80">
        <f t="shared" si="16"/>
      </c>
      <c r="Q80">
        <f t="shared" si="36"/>
      </c>
      <c r="R80">
        <f ca="1" t="shared" si="17"/>
      </c>
      <c r="S80">
        <f ca="1" t="shared" si="18"/>
      </c>
      <c r="T80" s="11">
        <f ca="1" t="shared" si="19"/>
      </c>
      <c r="U80">
        <f ca="1" t="shared" si="20"/>
      </c>
      <c r="V80">
        <f t="shared" si="31"/>
      </c>
      <c r="W80">
        <f ca="1" t="shared" si="22"/>
      </c>
      <c r="X80">
        <f t="shared" si="32"/>
      </c>
      <c r="Y80">
        <f t="shared" si="33"/>
      </c>
      <c r="Z80">
        <f ca="1" t="shared" si="37"/>
      </c>
      <c r="AL80">
        <f ca="1" t="shared" si="24"/>
      </c>
    </row>
    <row r="81" spans="1:38" ht="15">
      <c r="A81" s="66">
        <v>80</v>
      </c>
      <c r="B81">
        <f>IF(A81&gt;N$499,"",$D$2*10000+Calculations!A81)</f>
      </c>
      <c r="C81">
        <f t="shared" si="38"/>
      </c>
      <c r="D81" s="78" t="s">
        <v>1479</v>
      </c>
      <c r="E81" s="87" t="s">
        <v>702</v>
      </c>
      <c r="F81" s="77" t="s">
        <v>703</v>
      </c>
      <c r="G81" s="88" t="s">
        <v>545</v>
      </c>
      <c r="H81" s="10">
        <f>Card_main!F15</f>
        <v>0</v>
      </c>
      <c r="I81" s="10" t="str">
        <f>Card_main!G15</f>
        <v>Hab</v>
      </c>
      <c r="J81" s="10" t="str">
        <f>Card_main!H15</f>
        <v>Com</v>
      </c>
      <c r="K81">
        <f t="shared" si="25"/>
      </c>
      <c r="L81">
        <f t="shared" si="26"/>
      </c>
      <c r="M81">
        <f t="shared" si="27"/>
      </c>
      <c r="N81">
        <f t="shared" si="29"/>
        <v>0.07600000000000005</v>
      </c>
      <c r="O81">
        <f t="shared" si="30"/>
        <v>62</v>
      </c>
      <c r="P81">
        <f t="shared" si="16"/>
      </c>
      <c r="Q81">
        <f t="shared" si="36"/>
      </c>
      <c r="R81">
        <f ca="1" t="shared" si="17"/>
      </c>
      <c r="S81">
        <f ca="1" t="shared" si="18"/>
      </c>
      <c r="T81" s="11">
        <f ca="1" t="shared" si="19"/>
      </c>
      <c r="U81">
        <f ca="1" t="shared" si="20"/>
      </c>
      <c r="V81">
        <f t="shared" si="31"/>
      </c>
      <c r="W81">
        <f ca="1" t="shared" si="22"/>
      </c>
      <c r="X81">
        <f t="shared" si="32"/>
      </c>
      <c r="Y81">
        <f t="shared" si="33"/>
      </c>
      <c r="Z81">
        <f ca="1" t="shared" si="37"/>
      </c>
      <c r="AL81">
        <f ca="1" t="shared" si="24"/>
      </c>
    </row>
    <row r="82" spans="1:38" ht="15">
      <c r="A82">
        <v>81</v>
      </c>
      <c r="B82">
        <f>IF(A82&gt;N$499,"",$D$2*10000+Calculations!A82)</f>
      </c>
      <c r="C82">
        <f t="shared" si="38"/>
      </c>
      <c r="D82" s="78" t="s">
        <v>1480</v>
      </c>
      <c r="E82" s="87" t="s">
        <v>704</v>
      </c>
      <c r="F82" s="77" t="s">
        <v>705</v>
      </c>
      <c r="G82" s="88" t="s">
        <v>546</v>
      </c>
      <c r="H82" s="10">
        <f>Card_main!F16</f>
        <v>0</v>
      </c>
      <c r="I82" s="10" t="str">
        <f>Card_main!G16</f>
        <v>Hab</v>
      </c>
      <c r="J82" s="10" t="str">
        <f>Card_main!H16</f>
        <v>Com</v>
      </c>
      <c r="K82">
        <f t="shared" si="25"/>
      </c>
      <c r="L82">
        <f t="shared" si="26"/>
      </c>
      <c r="M82">
        <f t="shared" si="27"/>
      </c>
      <c r="N82">
        <f t="shared" si="29"/>
        <v>0.07700000000000005</v>
      </c>
      <c r="O82">
        <f t="shared" si="30"/>
        <v>63</v>
      </c>
      <c r="P82">
        <f t="shared" si="16"/>
      </c>
      <c r="Q82">
        <f t="shared" si="36"/>
      </c>
      <c r="R82">
        <f ca="1" t="shared" si="17"/>
      </c>
      <c r="S82">
        <f ca="1" t="shared" si="18"/>
      </c>
      <c r="T82" s="11">
        <f ca="1" t="shared" si="19"/>
      </c>
      <c r="U82">
        <f ca="1" t="shared" si="20"/>
      </c>
      <c r="V82">
        <f t="shared" si="31"/>
      </c>
      <c r="W82">
        <f ca="1" t="shared" si="22"/>
      </c>
      <c r="X82">
        <f t="shared" si="32"/>
      </c>
      <c r="Y82">
        <f t="shared" si="33"/>
      </c>
      <c r="Z82">
        <f ca="1" t="shared" si="37"/>
      </c>
      <c r="AL82">
        <f ca="1" t="shared" si="24"/>
      </c>
    </row>
    <row r="83" spans="1:38" ht="15">
      <c r="A83" s="66">
        <v>82</v>
      </c>
      <c r="B83">
        <f>IF(A83&gt;N$499,"",$D$2*10000+Calculations!A83)</f>
      </c>
      <c r="C83">
        <f t="shared" si="38"/>
      </c>
      <c r="D83" s="78" t="s">
        <v>1481</v>
      </c>
      <c r="E83" s="87" t="s">
        <v>706</v>
      </c>
      <c r="F83" s="77" t="s">
        <v>707</v>
      </c>
      <c r="G83" s="88" t="s">
        <v>547</v>
      </c>
      <c r="H83" s="10">
        <f>Card_main!F17</f>
        <v>0</v>
      </c>
      <c r="I83" s="10" t="str">
        <f>Card_main!G17</f>
        <v>Hab</v>
      </c>
      <c r="J83" s="10" t="str">
        <f>Card_main!H17</f>
        <v>Com</v>
      </c>
      <c r="K83">
        <f t="shared" si="25"/>
      </c>
      <c r="L83">
        <f t="shared" si="26"/>
      </c>
      <c r="M83">
        <f t="shared" si="27"/>
      </c>
      <c r="N83">
        <f t="shared" si="29"/>
        <v>0.07800000000000006</v>
      </c>
      <c r="O83">
        <f t="shared" si="30"/>
        <v>64</v>
      </c>
      <c r="P83">
        <f t="shared" si="16"/>
      </c>
      <c r="Q83">
        <f t="shared" si="36"/>
      </c>
      <c r="R83">
        <f ca="1" t="shared" si="17"/>
      </c>
      <c r="S83">
        <f ca="1" t="shared" si="18"/>
      </c>
      <c r="T83" s="11">
        <f ca="1" t="shared" si="19"/>
      </c>
      <c r="U83">
        <f ca="1" t="shared" si="20"/>
      </c>
      <c r="V83">
        <f t="shared" si="31"/>
      </c>
      <c r="W83">
        <f ca="1" t="shared" si="22"/>
      </c>
      <c r="X83">
        <f t="shared" si="32"/>
      </c>
      <c r="Y83">
        <f t="shared" si="33"/>
      </c>
      <c r="Z83">
        <f ca="1" t="shared" si="37"/>
      </c>
      <c r="AL83">
        <f ca="1" t="shared" si="24"/>
      </c>
    </row>
    <row r="84" spans="1:38" ht="15">
      <c r="A84">
        <v>83</v>
      </c>
      <c r="B84">
        <f>IF(A84&gt;N$499,"",$D$2*10000+Calculations!A84)</f>
      </c>
      <c r="C84">
        <f t="shared" si="38"/>
      </c>
      <c r="D84" s="78" t="s">
        <v>1482</v>
      </c>
      <c r="E84" s="87" t="s">
        <v>708</v>
      </c>
      <c r="F84" s="77" t="s">
        <v>709</v>
      </c>
      <c r="G84" s="88" t="s">
        <v>551</v>
      </c>
      <c r="H84" s="10">
        <f>Card_main!F18</f>
        <v>0</v>
      </c>
      <c r="I84" s="10" t="str">
        <f>Card_main!G18</f>
        <v>Hab</v>
      </c>
      <c r="J84" s="10" t="str">
        <f>Card_main!H18</f>
        <v>Com</v>
      </c>
      <c r="K84">
        <f t="shared" si="25"/>
      </c>
      <c r="L84">
        <f t="shared" si="26"/>
      </c>
      <c r="M84">
        <f t="shared" si="27"/>
      </c>
      <c r="N84">
        <f t="shared" si="29"/>
        <v>0.07900000000000006</v>
      </c>
      <c r="O84">
        <f t="shared" si="30"/>
        <v>65</v>
      </c>
      <c r="P84">
        <f aca="true" t="shared" si="39" ref="P84:P147">IF(O84&gt;N$499,"",LOOKUP(O84,N$20:N$499,N$20:N$499))</f>
      </c>
      <c r="Q84">
        <f t="shared" si="36"/>
      </c>
      <c r="R84">
        <f aca="true" ca="1" t="shared" si="40" ref="R84:R147">IF(O84&gt;N$499,"",INDIRECT(ADDRESS($Q84,6)))</f>
      </c>
      <c r="S84">
        <f aca="true" ca="1" t="shared" si="41" ref="S84:S147">IF(P84&gt;O$499,"",INDIRECT(ADDRESS($Q84,7)))</f>
      </c>
      <c r="T84" s="11">
        <f aca="true" ca="1" t="shared" si="42" ref="T84:T147">UPPER(IF(P84&gt;O$499,"",IF(INDIRECT(ADDRESS($Q84,8))=0,"",INDIRECT(ADDRESS($Q84,8)))))</f>
      </c>
      <c r="U84">
        <f aca="true" ca="1" t="shared" si="43" ref="U84:U147">IF(P84&gt;O$499,"",INDIRECT(ADDRESS($Q84,9)))</f>
      </c>
      <c r="V84">
        <f t="shared" si="31"/>
      </c>
      <c r="W84">
        <f aca="true" ca="1" t="shared" si="44" ref="W84:W147">IF(O84&gt;N$499,"",INDIRECT(ADDRESS($Q84,10)))</f>
      </c>
      <c r="X84">
        <f t="shared" si="32"/>
      </c>
      <c r="Y84">
        <f t="shared" si="33"/>
      </c>
      <c r="Z84">
        <f ca="1" t="shared" si="37"/>
      </c>
      <c r="AL84">
        <f aca="true" ca="1" t="shared" si="45" ref="AL84:AL147">IF(O84&gt;N$499,"",INDIRECT(ADDRESS($Q84,4)))</f>
      </c>
    </row>
    <row r="85" spans="1:38" ht="15">
      <c r="A85" s="66">
        <v>84</v>
      </c>
      <c r="B85">
        <f>IF(A85&gt;N$499,"",$D$2*10000+Calculations!A85)</f>
      </c>
      <c r="C85">
        <f t="shared" si="38"/>
      </c>
      <c r="D85" s="78" t="s">
        <v>1483</v>
      </c>
      <c r="E85" s="87" t="s">
        <v>710</v>
      </c>
      <c r="F85" s="77" t="s">
        <v>711</v>
      </c>
      <c r="G85" s="88" t="s">
        <v>548</v>
      </c>
      <c r="H85" s="10">
        <f>Card_main!F19</f>
        <v>0</v>
      </c>
      <c r="I85" s="10" t="str">
        <f>Card_main!G19</f>
        <v>Hab</v>
      </c>
      <c r="J85" s="10" t="str">
        <f>Card_main!H19</f>
        <v>Com</v>
      </c>
      <c r="K85">
        <f aca="true" t="shared" si="46" ref="K85:K148">IF(I85="Hab","",IF(I85&gt;0,I85,""))</f>
      </c>
      <c r="L85">
        <f aca="true" t="shared" si="47" ref="L85:L148">IF(J85="Com","",IF(J85&gt;0,J85,""))</f>
      </c>
      <c r="M85">
        <f aca="true" t="shared" si="48" ref="M85:M148">IF(AND(H85&lt;&gt;0,TRIM(H85)&lt;&gt;""),H85,IF(OR(K85&lt;&gt;"",L85&lt;&gt;""),"x",""))</f>
      </c>
      <c r="N85">
        <f t="shared" si="29"/>
        <v>0.08000000000000006</v>
      </c>
      <c r="O85">
        <f t="shared" si="30"/>
        <v>66</v>
      </c>
      <c r="P85">
        <f t="shared" si="39"/>
      </c>
      <c r="Q85">
        <f aca="true" t="shared" si="49" ref="Q85:Q116">IF(O85&gt;N$499,"",LOOKUP(O85,N$20:N$499,O$20:O$499)+19-P$19)</f>
      </c>
      <c r="R85">
        <f ca="1" t="shared" si="40"/>
      </c>
      <c r="S85">
        <f ca="1" t="shared" si="41"/>
      </c>
      <c r="T85" s="11">
        <f ca="1" t="shared" si="42"/>
      </c>
      <c r="U85">
        <f ca="1" t="shared" si="43"/>
      </c>
      <c r="V85">
        <f t="shared" si="31"/>
      </c>
      <c r="W85">
        <f ca="1" t="shared" si="44"/>
      </c>
      <c r="X85">
        <f t="shared" si="32"/>
      </c>
      <c r="Y85">
        <f aca="true" t="shared" si="50" ref="Y85:Y148">IF(X85="Hab","",X85)</f>
      </c>
      <c r="Z85">
        <f ca="1" t="shared" si="37"/>
      </c>
      <c r="AL85">
        <f ca="1" t="shared" si="45"/>
      </c>
    </row>
    <row r="86" spans="1:38" ht="15">
      <c r="A86">
        <v>85</v>
      </c>
      <c r="B86">
        <f>IF(A86&gt;N$499,"",$D$2*10000+Calculations!A86)</f>
      </c>
      <c r="C86">
        <f t="shared" si="38"/>
      </c>
      <c r="D86" s="78" t="s">
        <v>1484</v>
      </c>
      <c r="E86" s="87" t="s">
        <v>712</v>
      </c>
      <c r="F86" s="77" t="s">
        <v>713</v>
      </c>
      <c r="G86" s="88" t="s">
        <v>549</v>
      </c>
      <c r="H86" s="10">
        <f>Card_main!F20</f>
        <v>0</v>
      </c>
      <c r="I86" s="10" t="str">
        <f>Card_main!G20</f>
        <v>Hab</v>
      </c>
      <c r="J86" s="10" t="str">
        <f>Card_main!H20</f>
        <v>Com</v>
      </c>
      <c r="K86">
        <f t="shared" si="46"/>
      </c>
      <c r="L86">
        <f t="shared" si="47"/>
      </c>
      <c r="M86">
        <f t="shared" si="48"/>
      </c>
      <c r="N86">
        <f aca="true" t="shared" si="51" ref="N86:N149">IF(M86&lt;&gt;"",INT(N85)+1,N85+0.001)</f>
        <v>0.08100000000000006</v>
      </c>
      <c r="O86">
        <f aca="true" t="shared" si="52" ref="O86:O149">O85+1</f>
        <v>67</v>
      </c>
      <c r="P86">
        <f t="shared" si="39"/>
      </c>
      <c r="Q86">
        <f t="shared" si="49"/>
      </c>
      <c r="R86">
        <f ca="1" t="shared" si="40"/>
      </c>
      <c r="S86">
        <f ca="1" t="shared" si="41"/>
      </c>
      <c r="T86" s="11">
        <f ca="1" t="shared" si="42"/>
      </c>
      <c r="U86">
        <f ca="1" t="shared" si="43"/>
      </c>
      <c r="V86">
        <f t="shared" si="31"/>
      </c>
      <c r="W86">
        <f ca="1" t="shared" si="44"/>
      </c>
      <c r="X86">
        <f t="shared" si="32"/>
      </c>
      <c r="Y86">
        <f t="shared" si="50"/>
      </c>
      <c r="Z86">
        <f ca="1" t="shared" si="37"/>
      </c>
      <c r="AL86">
        <f ca="1" t="shared" si="45"/>
      </c>
    </row>
    <row r="87" spans="1:38" ht="15">
      <c r="A87" s="66">
        <v>86</v>
      </c>
      <c r="B87">
        <f>IF(A87&gt;N$499,"",$D$2*10000+Calculations!A87)</f>
      </c>
      <c r="C87">
        <f t="shared" si="38"/>
      </c>
      <c r="D87" s="78" t="s">
        <v>1485</v>
      </c>
      <c r="E87" s="87" t="s">
        <v>714</v>
      </c>
      <c r="F87" s="77" t="s">
        <v>715</v>
      </c>
      <c r="G87" s="88" t="s">
        <v>550</v>
      </c>
      <c r="H87" s="10">
        <f>Card_main!F21</f>
        <v>0</v>
      </c>
      <c r="I87" s="10" t="str">
        <f>Card_main!G21</f>
        <v>Hab</v>
      </c>
      <c r="J87" s="10" t="str">
        <f>Card_main!H21</f>
        <v>Com</v>
      </c>
      <c r="K87">
        <f t="shared" si="46"/>
      </c>
      <c r="L87">
        <f t="shared" si="47"/>
      </c>
      <c r="M87">
        <f t="shared" si="48"/>
      </c>
      <c r="N87">
        <f t="shared" si="51"/>
        <v>0.08200000000000006</v>
      </c>
      <c r="O87">
        <f t="shared" si="52"/>
        <v>68</v>
      </c>
      <c r="P87">
        <f t="shared" si="39"/>
      </c>
      <c r="Q87">
        <f t="shared" si="49"/>
      </c>
      <c r="R87">
        <f ca="1" t="shared" si="40"/>
      </c>
      <c r="S87">
        <f ca="1" t="shared" si="41"/>
      </c>
      <c r="T87" s="11">
        <f ca="1" t="shared" si="42"/>
      </c>
      <c r="U87">
        <f ca="1" t="shared" si="43"/>
      </c>
      <c r="V87">
        <f t="shared" si="31"/>
      </c>
      <c r="W87">
        <f ca="1" t="shared" si="44"/>
      </c>
      <c r="X87">
        <f t="shared" si="32"/>
      </c>
      <c r="Y87">
        <f t="shared" si="50"/>
      </c>
      <c r="Z87">
        <f ca="1" t="shared" si="37"/>
      </c>
      <c r="AL87">
        <f ca="1" t="shared" si="45"/>
      </c>
    </row>
    <row r="88" spans="1:38" ht="15">
      <c r="A88">
        <v>87</v>
      </c>
      <c r="B88">
        <f>IF(A88&gt;N$499,"",$D$2*10000+Calculations!A88)</f>
      </c>
      <c r="C88">
        <f t="shared" si="38"/>
      </c>
      <c r="D88" s="78" t="s">
        <v>1486</v>
      </c>
      <c r="E88" s="87" t="s">
        <v>234</v>
      </c>
      <c r="F88" s="77" t="s">
        <v>716</v>
      </c>
      <c r="G88" s="88" t="s">
        <v>552</v>
      </c>
      <c r="H88" s="10">
        <f>Card_main!F22</f>
        <v>0</v>
      </c>
      <c r="I88" s="10" t="str">
        <f>Card_main!G22</f>
        <v>Hab</v>
      </c>
      <c r="J88" s="10" t="str">
        <f>Card_main!H22</f>
        <v>Com</v>
      </c>
      <c r="K88">
        <f t="shared" si="46"/>
      </c>
      <c r="L88">
        <f t="shared" si="47"/>
      </c>
      <c r="M88">
        <f t="shared" si="48"/>
      </c>
      <c r="N88">
        <f t="shared" si="51"/>
        <v>0.08300000000000006</v>
      </c>
      <c r="O88">
        <f t="shared" si="52"/>
        <v>69</v>
      </c>
      <c r="P88">
        <f t="shared" si="39"/>
      </c>
      <c r="Q88">
        <f t="shared" si="49"/>
      </c>
      <c r="R88">
        <f ca="1" t="shared" si="40"/>
      </c>
      <c r="S88">
        <f ca="1" t="shared" si="41"/>
      </c>
      <c r="T88" s="11">
        <f ca="1" t="shared" si="42"/>
      </c>
      <c r="U88">
        <f ca="1" t="shared" si="43"/>
      </c>
      <c r="V88">
        <f t="shared" si="31"/>
      </c>
      <c r="W88">
        <f ca="1" t="shared" si="44"/>
      </c>
      <c r="X88">
        <f t="shared" si="32"/>
      </c>
      <c r="Y88">
        <f t="shared" si="50"/>
      </c>
      <c r="Z88">
        <f ca="1" t="shared" si="37"/>
      </c>
      <c r="AL88">
        <f ca="1" t="shared" si="45"/>
      </c>
    </row>
    <row r="89" spans="1:38" ht="15">
      <c r="A89" s="66">
        <v>88</v>
      </c>
      <c r="B89">
        <f>IF(A89&gt;N$499,"",$D$2*10000+Calculations!A89)</f>
      </c>
      <c r="C89">
        <f t="shared" si="38"/>
      </c>
      <c r="D89" s="78" t="s">
        <v>1487</v>
      </c>
      <c r="E89" s="87" t="s">
        <v>336</v>
      </c>
      <c r="F89" s="77" t="s">
        <v>717</v>
      </c>
      <c r="G89" s="88" t="s">
        <v>553</v>
      </c>
      <c r="H89" s="10">
        <f>Card_main!F23</f>
        <v>0</v>
      </c>
      <c r="I89" s="10" t="str">
        <f>Card_main!G23</f>
        <v>Hab</v>
      </c>
      <c r="J89" s="10" t="str">
        <f>Card_main!H23</f>
        <v>Com</v>
      </c>
      <c r="K89">
        <f t="shared" si="46"/>
      </c>
      <c r="L89">
        <f t="shared" si="47"/>
      </c>
      <c r="M89">
        <f t="shared" si="48"/>
      </c>
      <c r="N89">
        <f t="shared" si="51"/>
        <v>0.08400000000000006</v>
      </c>
      <c r="O89">
        <f t="shared" si="52"/>
        <v>70</v>
      </c>
      <c r="P89">
        <f t="shared" si="39"/>
      </c>
      <c r="Q89">
        <f t="shared" si="49"/>
      </c>
      <c r="R89">
        <f ca="1" t="shared" si="40"/>
      </c>
      <c r="S89">
        <f ca="1" t="shared" si="41"/>
      </c>
      <c r="T89" s="11">
        <f ca="1" t="shared" si="42"/>
      </c>
      <c r="U89">
        <f ca="1" t="shared" si="43"/>
      </c>
      <c r="V89">
        <f t="shared" si="31"/>
      </c>
      <c r="W89">
        <f ca="1" t="shared" si="44"/>
      </c>
      <c r="X89">
        <f t="shared" si="32"/>
      </c>
      <c r="Y89">
        <f t="shared" si="50"/>
      </c>
      <c r="Z89">
        <f ca="1" t="shared" si="37"/>
      </c>
      <c r="AL89">
        <f ca="1" t="shared" si="45"/>
      </c>
    </row>
    <row r="90" spans="1:38" ht="15">
      <c r="A90">
        <v>89</v>
      </c>
      <c r="B90">
        <f>IF(A90&gt;N$499,"",$D$2*10000+Calculations!A90)</f>
      </c>
      <c r="C90">
        <f t="shared" si="38"/>
      </c>
      <c r="D90" s="78" t="s">
        <v>1488</v>
      </c>
      <c r="E90" s="87" t="s">
        <v>718</v>
      </c>
      <c r="F90" s="77" t="s">
        <v>719</v>
      </c>
      <c r="G90" s="88" t="s">
        <v>720</v>
      </c>
      <c r="H90" s="10">
        <f>Card_main!F24</f>
        <v>0</v>
      </c>
      <c r="I90" s="10" t="str">
        <f>Card_main!G24</f>
        <v>Hab</v>
      </c>
      <c r="J90" s="10" t="str">
        <f>Card_main!H24</f>
        <v>Com</v>
      </c>
      <c r="K90">
        <f t="shared" si="46"/>
      </c>
      <c r="L90">
        <f t="shared" si="47"/>
      </c>
      <c r="M90">
        <f t="shared" si="48"/>
      </c>
      <c r="N90">
        <f t="shared" si="51"/>
        <v>0.08500000000000006</v>
      </c>
      <c r="O90">
        <f t="shared" si="52"/>
        <v>71</v>
      </c>
      <c r="P90">
        <f t="shared" si="39"/>
      </c>
      <c r="Q90">
        <f t="shared" si="49"/>
      </c>
      <c r="R90">
        <f ca="1" t="shared" si="40"/>
      </c>
      <c r="S90">
        <f ca="1" t="shared" si="41"/>
      </c>
      <c r="T90" s="11">
        <f ca="1" t="shared" si="42"/>
      </c>
      <c r="U90">
        <f ca="1" t="shared" si="43"/>
      </c>
      <c r="V90">
        <f t="shared" si="31"/>
      </c>
      <c r="W90">
        <f ca="1" t="shared" si="44"/>
      </c>
      <c r="X90">
        <f t="shared" si="32"/>
      </c>
      <c r="Y90">
        <f t="shared" si="50"/>
      </c>
      <c r="Z90">
        <f ca="1" t="shared" si="37"/>
      </c>
      <c r="AL90">
        <f ca="1" t="shared" si="45"/>
      </c>
    </row>
    <row r="91" spans="1:38" ht="15">
      <c r="A91" s="66">
        <v>90</v>
      </c>
      <c r="B91">
        <f>IF(A91&gt;N$499,"",$D$2*10000+Calculations!A91)</f>
      </c>
      <c r="C91">
        <f t="shared" si="38"/>
      </c>
      <c r="D91" s="78" t="s">
        <v>1489</v>
      </c>
      <c r="E91" s="87" t="s">
        <v>721</v>
      </c>
      <c r="F91" s="77" t="s">
        <v>722</v>
      </c>
      <c r="G91" s="88" t="s">
        <v>31</v>
      </c>
      <c r="H91" s="10">
        <f>Card_main!F25</f>
        <v>0</v>
      </c>
      <c r="I91" s="10" t="str">
        <f>Card_main!G25</f>
        <v>Hab</v>
      </c>
      <c r="J91" s="10" t="str">
        <f>Card_main!H25</f>
        <v>Com</v>
      </c>
      <c r="K91">
        <f t="shared" si="46"/>
      </c>
      <c r="L91">
        <f t="shared" si="47"/>
      </c>
      <c r="M91">
        <f t="shared" si="48"/>
      </c>
      <c r="N91">
        <f t="shared" si="51"/>
        <v>0.08600000000000006</v>
      </c>
      <c r="O91">
        <f t="shared" si="52"/>
        <v>72</v>
      </c>
      <c r="P91">
        <f t="shared" si="39"/>
      </c>
      <c r="Q91">
        <f t="shared" si="49"/>
      </c>
      <c r="R91">
        <f ca="1" t="shared" si="40"/>
      </c>
      <c r="S91">
        <f ca="1" t="shared" si="41"/>
      </c>
      <c r="T91" s="11">
        <f ca="1" t="shared" si="42"/>
      </c>
      <c r="U91">
        <f ca="1" t="shared" si="43"/>
      </c>
      <c r="V91">
        <f aca="true" t="shared" si="53" ref="V91:V154">IF(U91="Hab","",U91)</f>
      </c>
      <c r="W91">
        <f ca="1" t="shared" si="44"/>
      </c>
      <c r="X91">
        <f aca="true" t="shared" si="54" ref="X91:X154">IF(W91="Com","",W91)</f>
      </c>
      <c r="Y91">
        <f t="shared" si="50"/>
      </c>
      <c r="Z91">
        <f aca="true" ca="1" t="shared" si="55" ref="Z91:Z122">IF(O91&gt;N$493,"",INDIRECT(ADDRESS($Q91,10)))</f>
      </c>
      <c r="AL91">
        <f ca="1" t="shared" si="45"/>
      </c>
    </row>
    <row r="92" spans="1:38" ht="15">
      <c r="A92">
        <v>91</v>
      </c>
      <c r="B92">
        <f>IF(A92&gt;N$499,"",$D$2*10000+Calculations!A92)</f>
      </c>
      <c r="C92">
        <f t="shared" si="38"/>
      </c>
      <c r="D92" s="78" t="s">
        <v>1490</v>
      </c>
      <c r="E92" s="87" t="s">
        <v>337</v>
      </c>
      <c r="F92" s="77" t="s">
        <v>723</v>
      </c>
      <c r="G92" s="88" t="s">
        <v>32</v>
      </c>
      <c r="H92" s="10">
        <f>Card_main!F26</f>
        <v>0</v>
      </c>
      <c r="I92" s="10" t="str">
        <f>Card_main!G26</f>
        <v>Hab</v>
      </c>
      <c r="J92" s="10" t="str">
        <f>Card_main!H26</f>
        <v>Com</v>
      </c>
      <c r="K92">
        <f t="shared" si="46"/>
      </c>
      <c r="L92">
        <f t="shared" si="47"/>
      </c>
      <c r="M92">
        <f t="shared" si="48"/>
      </c>
      <c r="N92">
        <f t="shared" si="51"/>
        <v>0.08700000000000006</v>
      </c>
      <c r="O92">
        <f t="shared" si="52"/>
        <v>73</v>
      </c>
      <c r="P92">
        <f t="shared" si="39"/>
      </c>
      <c r="Q92">
        <f t="shared" si="49"/>
      </c>
      <c r="R92">
        <f ca="1" t="shared" si="40"/>
      </c>
      <c r="S92">
        <f ca="1" t="shared" si="41"/>
      </c>
      <c r="T92" s="11">
        <f ca="1" t="shared" si="42"/>
      </c>
      <c r="U92">
        <f ca="1" t="shared" si="43"/>
      </c>
      <c r="V92">
        <f t="shared" si="53"/>
      </c>
      <c r="W92">
        <f ca="1" t="shared" si="44"/>
      </c>
      <c r="X92">
        <f t="shared" si="54"/>
      </c>
      <c r="Y92">
        <f t="shared" si="50"/>
      </c>
      <c r="Z92">
        <f ca="1" t="shared" si="55"/>
      </c>
      <c r="AL92">
        <f ca="1" t="shared" si="45"/>
      </c>
    </row>
    <row r="93" spans="1:38" ht="15">
      <c r="A93" s="66">
        <v>92</v>
      </c>
      <c r="B93">
        <f>IF(A93&gt;N$499,"",$D$2*10000+Calculations!A93)</f>
      </c>
      <c r="C93">
        <f t="shared" si="38"/>
      </c>
      <c r="D93" s="78" t="s">
        <v>1491</v>
      </c>
      <c r="E93" s="87" t="s">
        <v>338</v>
      </c>
      <c r="F93" s="77" t="s">
        <v>724</v>
      </c>
      <c r="G93" s="88" t="s">
        <v>34</v>
      </c>
      <c r="H93" s="10">
        <f>Card_main!F27</f>
        <v>0</v>
      </c>
      <c r="I93" s="10" t="str">
        <f>Card_main!G27</f>
        <v>Hab</v>
      </c>
      <c r="J93" s="10" t="str">
        <f>Card_main!H27</f>
        <v>Com</v>
      </c>
      <c r="K93">
        <f t="shared" si="46"/>
      </c>
      <c r="L93">
        <f t="shared" si="47"/>
      </c>
      <c r="M93">
        <f t="shared" si="48"/>
      </c>
      <c r="N93">
        <f t="shared" si="51"/>
        <v>0.08800000000000006</v>
      </c>
      <c r="O93">
        <f t="shared" si="52"/>
        <v>74</v>
      </c>
      <c r="P93">
        <f t="shared" si="39"/>
      </c>
      <c r="Q93">
        <f t="shared" si="49"/>
      </c>
      <c r="R93">
        <f ca="1" t="shared" si="40"/>
      </c>
      <c r="S93">
        <f ca="1" t="shared" si="41"/>
      </c>
      <c r="T93" s="11">
        <f ca="1" t="shared" si="42"/>
      </c>
      <c r="U93">
        <f ca="1" t="shared" si="43"/>
      </c>
      <c r="V93">
        <f t="shared" si="53"/>
      </c>
      <c r="W93">
        <f ca="1" t="shared" si="44"/>
      </c>
      <c r="X93">
        <f t="shared" si="54"/>
      </c>
      <c r="Y93">
        <f t="shared" si="50"/>
      </c>
      <c r="Z93">
        <f ca="1" t="shared" si="55"/>
      </c>
      <c r="AL93">
        <f ca="1" t="shared" si="45"/>
      </c>
    </row>
    <row r="94" spans="1:38" ht="15">
      <c r="A94">
        <v>93</v>
      </c>
      <c r="B94">
        <f>IF(A94&gt;N$499,"",$D$2*10000+Calculations!A94)</f>
      </c>
      <c r="C94">
        <f t="shared" si="38"/>
      </c>
      <c r="D94" s="78" t="s">
        <v>1492</v>
      </c>
      <c r="E94" s="87" t="s">
        <v>355</v>
      </c>
      <c r="F94" s="77" t="s">
        <v>725</v>
      </c>
      <c r="G94" s="88" t="s">
        <v>35</v>
      </c>
      <c r="H94" s="10">
        <f>Card_main!F28</f>
        <v>0</v>
      </c>
      <c r="I94" s="10" t="str">
        <f>Card_main!G28</f>
        <v>Hab</v>
      </c>
      <c r="J94" s="10" t="str">
        <f>Card_main!H28</f>
        <v>Com</v>
      </c>
      <c r="K94">
        <f t="shared" si="46"/>
      </c>
      <c r="L94">
        <f t="shared" si="47"/>
      </c>
      <c r="M94">
        <f t="shared" si="48"/>
      </c>
      <c r="N94">
        <f t="shared" si="51"/>
        <v>0.08900000000000007</v>
      </c>
      <c r="O94">
        <f t="shared" si="52"/>
        <v>75</v>
      </c>
      <c r="P94">
        <f t="shared" si="39"/>
      </c>
      <c r="Q94">
        <f t="shared" si="49"/>
      </c>
      <c r="R94">
        <f ca="1" t="shared" si="40"/>
      </c>
      <c r="S94">
        <f ca="1" t="shared" si="41"/>
      </c>
      <c r="T94" s="11">
        <f ca="1" t="shared" si="42"/>
      </c>
      <c r="U94">
        <f ca="1" t="shared" si="43"/>
      </c>
      <c r="V94">
        <f t="shared" si="53"/>
      </c>
      <c r="W94">
        <f ca="1" t="shared" si="44"/>
      </c>
      <c r="X94">
        <f t="shared" si="54"/>
      </c>
      <c r="Y94">
        <f t="shared" si="50"/>
      </c>
      <c r="Z94">
        <f ca="1" t="shared" si="55"/>
      </c>
      <c r="AL94">
        <f ca="1" t="shared" si="45"/>
      </c>
    </row>
    <row r="95" spans="1:38" ht="15">
      <c r="A95" s="66">
        <v>94</v>
      </c>
      <c r="B95">
        <f>IF(A95&gt;N$499,"",$D$2*10000+Calculations!A95)</f>
      </c>
      <c r="C95">
        <f t="shared" si="38"/>
      </c>
      <c r="D95" s="78" t="s">
        <v>1493</v>
      </c>
      <c r="E95" s="87" t="s">
        <v>339</v>
      </c>
      <c r="F95" s="77" t="s">
        <v>726</v>
      </c>
      <c r="G95" s="88" t="s">
        <v>36</v>
      </c>
      <c r="H95" s="10">
        <f>Card_main!F29</f>
        <v>0</v>
      </c>
      <c r="I95" s="10" t="str">
        <f>Card_main!G29</f>
        <v>Hab</v>
      </c>
      <c r="J95" s="10" t="str">
        <f>Card_main!H29</f>
        <v>Com</v>
      </c>
      <c r="K95">
        <f t="shared" si="46"/>
      </c>
      <c r="L95">
        <f t="shared" si="47"/>
      </c>
      <c r="M95">
        <f t="shared" si="48"/>
      </c>
      <c r="N95">
        <f t="shared" si="51"/>
        <v>0.09000000000000007</v>
      </c>
      <c r="O95">
        <f t="shared" si="52"/>
        <v>76</v>
      </c>
      <c r="P95">
        <f t="shared" si="39"/>
      </c>
      <c r="Q95">
        <f t="shared" si="49"/>
      </c>
      <c r="R95">
        <f ca="1" t="shared" si="40"/>
      </c>
      <c r="S95">
        <f ca="1" t="shared" si="41"/>
      </c>
      <c r="T95" s="11">
        <f ca="1" t="shared" si="42"/>
      </c>
      <c r="U95">
        <f ca="1" t="shared" si="43"/>
      </c>
      <c r="V95">
        <f t="shared" si="53"/>
      </c>
      <c r="W95">
        <f ca="1" t="shared" si="44"/>
      </c>
      <c r="X95">
        <f t="shared" si="54"/>
      </c>
      <c r="Y95">
        <f t="shared" si="50"/>
      </c>
      <c r="Z95">
        <f ca="1" t="shared" si="55"/>
      </c>
      <c r="AL95">
        <f ca="1" t="shared" si="45"/>
      </c>
    </row>
    <row r="96" spans="1:38" ht="15">
      <c r="A96">
        <v>95</v>
      </c>
      <c r="B96">
        <f>IF(A96&gt;N$499,"",$D$2*10000+Calculations!A96)</f>
      </c>
      <c r="C96">
        <f t="shared" si="38"/>
      </c>
      <c r="D96" s="78" t="s">
        <v>1494</v>
      </c>
      <c r="E96" s="89" t="s">
        <v>727</v>
      </c>
      <c r="F96" s="77" t="s">
        <v>728</v>
      </c>
      <c r="G96" s="88" t="s">
        <v>37</v>
      </c>
      <c r="H96" s="10">
        <f>Card_main!F30</f>
        <v>0</v>
      </c>
      <c r="I96" s="10" t="str">
        <f>Card_main!G30</f>
        <v>Hab</v>
      </c>
      <c r="J96" s="10" t="str">
        <f>Card_main!H30</f>
        <v>Com</v>
      </c>
      <c r="K96">
        <f t="shared" si="46"/>
      </c>
      <c r="L96">
        <f t="shared" si="47"/>
      </c>
      <c r="M96">
        <f t="shared" si="48"/>
      </c>
      <c r="N96">
        <f t="shared" si="51"/>
        <v>0.09100000000000007</v>
      </c>
      <c r="O96">
        <f t="shared" si="52"/>
        <v>77</v>
      </c>
      <c r="P96">
        <f t="shared" si="39"/>
      </c>
      <c r="Q96">
        <f t="shared" si="49"/>
      </c>
      <c r="R96">
        <f ca="1" t="shared" si="40"/>
      </c>
      <c r="S96">
        <f ca="1" t="shared" si="41"/>
      </c>
      <c r="T96" s="11">
        <f ca="1" t="shared" si="42"/>
      </c>
      <c r="U96">
        <f ca="1" t="shared" si="43"/>
      </c>
      <c r="V96">
        <f t="shared" si="53"/>
      </c>
      <c r="W96">
        <f ca="1" t="shared" si="44"/>
      </c>
      <c r="X96">
        <f t="shared" si="54"/>
      </c>
      <c r="Y96">
        <f t="shared" si="50"/>
      </c>
      <c r="Z96">
        <f ca="1" t="shared" si="55"/>
      </c>
      <c r="AL96">
        <f ca="1" t="shared" si="45"/>
      </c>
    </row>
    <row r="97" spans="1:38" ht="15">
      <c r="A97" s="66">
        <v>96</v>
      </c>
      <c r="B97">
        <f>IF(A97&gt;N$499,"",$D$2*10000+Calculations!A97)</f>
      </c>
      <c r="C97">
        <f t="shared" si="38"/>
      </c>
      <c r="D97" s="78" t="s">
        <v>1495</v>
      </c>
      <c r="E97" s="87" t="s">
        <v>729</v>
      </c>
      <c r="F97" s="78" t="s">
        <v>730</v>
      </c>
      <c r="G97" s="90" t="s">
        <v>731</v>
      </c>
      <c r="H97" s="10">
        <f>Card_main!F31</f>
        <v>0</v>
      </c>
      <c r="I97" s="10" t="str">
        <f>Card_main!G31</f>
        <v>Hab</v>
      </c>
      <c r="J97" s="10" t="str">
        <f>Card_main!H31</f>
        <v>Com</v>
      </c>
      <c r="K97">
        <f t="shared" si="46"/>
      </c>
      <c r="L97">
        <f t="shared" si="47"/>
      </c>
      <c r="M97">
        <f t="shared" si="48"/>
      </c>
      <c r="N97">
        <f t="shared" si="51"/>
        <v>0.09200000000000007</v>
      </c>
      <c r="O97">
        <f t="shared" si="52"/>
        <v>78</v>
      </c>
      <c r="P97">
        <f t="shared" si="39"/>
      </c>
      <c r="Q97">
        <f t="shared" si="49"/>
      </c>
      <c r="R97">
        <f ca="1" t="shared" si="40"/>
      </c>
      <c r="S97">
        <f ca="1" t="shared" si="41"/>
      </c>
      <c r="T97" s="11">
        <f ca="1" t="shared" si="42"/>
      </c>
      <c r="U97">
        <f ca="1" t="shared" si="43"/>
      </c>
      <c r="V97">
        <f t="shared" si="53"/>
      </c>
      <c r="W97">
        <f ca="1" t="shared" si="44"/>
      </c>
      <c r="X97">
        <f t="shared" si="54"/>
      </c>
      <c r="Y97">
        <f t="shared" si="50"/>
      </c>
      <c r="Z97">
        <f ca="1" t="shared" si="55"/>
      </c>
      <c r="AL97">
        <f ca="1" t="shared" si="45"/>
      </c>
    </row>
    <row r="98" spans="1:38" ht="15">
      <c r="A98">
        <v>97</v>
      </c>
      <c r="B98">
        <f>IF(A98&gt;N$499,"",$D$2*10000+Calculations!A98)</f>
      </c>
      <c r="C98">
        <f aca="true" t="shared" si="56" ref="C98:C129">IF(A98&gt;N$499,"",IF(A98&gt;F$2,A98-F$2+19,A98+4))</f>
      </c>
      <c r="D98" s="78" t="s">
        <v>1496</v>
      </c>
      <c r="E98" s="87" t="s">
        <v>732</v>
      </c>
      <c r="F98" s="78" t="s">
        <v>733</v>
      </c>
      <c r="G98" s="90" t="s">
        <v>734</v>
      </c>
      <c r="H98" s="10">
        <f>Card_main!F32</f>
        <v>0</v>
      </c>
      <c r="I98" s="10" t="str">
        <f>Card_main!G32</f>
        <v>Hab</v>
      </c>
      <c r="J98" s="10" t="str">
        <f>Card_main!H32</f>
        <v>Com</v>
      </c>
      <c r="K98">
        <f t="shared" si="46"/>
      </c>
      <c r="L98">
        <f t="shared" si="47"/>
      </c>
      <c r="M98">
        <f t="shared" si="48"/>
      </c>
      <c r="N98">
        <f t="shared" si="51"/>
        <v>0.09300000000000007</v>
      </c>
      <c r="O98">
        <f t="shared" si="52"/>
        <v>79</v>
      </c>
      <c r="P98">
        <f t="shared" si="39"/>
      </c>
      <c r="Q98">
        <f t="shared" si="49"/>
      </c>
      <c r="R98">
        <f ca="1" t="shared" si="40"/>
      </c>
      <c r="S98">
        <f ca="1" t="shared" si="41"/>
      </c>
      <c r="T98" s="11">
        <f ca="1" t="shared" si="42"/>
      </c>
      <c r="U98">
        <f ca="1" t="shared" si="43"/>
      </c>
      <c r="V98">
        <f t="shared" si="53"/>
      </c>
      <c r="W98">
        <f ca="1" t="shared" si="44"/>
      </c>
      <c r="X98">
        <f t="shared" si="54"/>
      </c>
      <c r="Y98">
        <f t="shared" si="50"/>
      </c>
      <c r="Z98">
        <f ca="1" t="shared" si="55"/>
      </c>
      <c r="AL98">
        <f ca="1" t="shared" si="45"/>
      </c>
    </row>
    <row r="99" spans="1:38" ht="15">
      <c r="A99" s="66">
        <v>98</v>
      </c>
      <c r="B99">
        <f>IF(A99&gt;N$499,"",$D$2*10000+Calculations!A99)</f>
      </c>
      <c r="C99">
        <f t="shared" si="56"/>
      </c>
      <c r="D99" s="78" t="s">
        <v>1497</v>
      </c>
      <c r="E99" s="87" t="s">
        <v>735</v>
      </c>
      <c r="F99" s="77" t="s">
        <v>736</v>
      </c>
      <c r="G99" s="88" t="s">
        <v>737</v>
      </c>
      <c r="H99" s="10">
        <f>Card_main!F33</f>
        <v>0</v>
      </c>
      <c r="I99" s="10" t="str">
        <f>Card_main!G33</f>
        <v>Hab</v>
      </c>
      <c r="J99" s="10" t="str">
        <f>Card_main!H33</f>
        <v>Com</v>
      </c>
      <c r="K99">
        <f t="shared" si="46"/>
      </c>
      <c r="L99">
        <f t="shared" si="47"/>
      </c>
      <c r="M99">
        <f t="shared" si="48"/>
      </c>
      <c r="N99">
        <f t="shared" si="51"/>
        <v>0.09400000000000007</v>
      </c>
      <c r="O99">
        <f t="shared" si="52"/>
        <v>80</v>
      </c>
      <c r="P99">
        <f t="shared" si="39"/>
      </c>
      <c r="Q99">
        <f t="shared" si="49"/>
      </c>
      <c r="R99">
        <f ca="1" t="shared" si="40"/>
      </c>
      <c r="S99">
        <f ca="1" t="shared" si="41"/>
      </c>
      <c r="T99" s="11">
        <f ca="1" t="shared" si="42"/>
      </c>
      <c r="U99">
        <f ca="1" t="shared" si="43"/>
      </c>
      <c r="V99">
        <f t="shared" si="53"/>
      </c>
      <c r="W99">
        <f ca="1" t="shared" si="44"/>
      </c>
      <c r="X99">
        <f t="shared" si="54"/>
      </c>
      <c r="Y99">
        <f t="shared" si="50"/>
      </c>
      <c r="Z99">
        <f ca="1" t="shared" si="55"/>
      </c>
      <c r="AL99">
        <f ca="1" t="shared" si="45"/>
      </c>
    </row>
    <row r="100" spans="1:38" ht="15">
      <c r="A100">
        <v>99</v>
      </c>
      <c r="B100">
        <f>IF(A100&gt;N$499,"",$D$2*10000+Calculations!A100)</f>
      </c>
      <c r="C100">
        <f t="shared" si="56"/>
      </c>
      <c r="D100" s="78" t="s">
        <v>1498</v>
      </c>
      <c r="E100" s="87" t="s">
        <v>738</v>
      </c>
      <c r="F100" s="77" t="s">
        <v>739</v>
      </c>
      <c r="G100" s="88" t="s">
        <v>38</v>
      </c>
      <c r="H100" s="10">
        <f>Card_main!F34</f>
        <v>0</v>
      </c>
      <c r="I100" s="10" t="str">
        <f>Card_main!G34</f>
        <v>Hab</v>
      </c>
      <c r="J100" s="10" t="str">
        <f>Card_main!H34</f>
        <v>Com</v>
      </c>
      <c r="K100">
        <f t="shared" si="46"/>
      </c>
      <c r="L100">
        <f t="shared" si="47"/>
      </c>
      <c r="M100">
        <f t="shared" si="48"/>
      </c>
      <c r="N100">
        <f t="shared" si="51"/>
        <v>0.09500000000000007</v>
      </c>
      <c r="O100">
        <f t="shared" si="52"/>
        <v>81</v>
      </c>
      <c r="P100">
        <f t="shared" si="39"/>
      </c>
      <c r="Q100">
        <f t="shared" si="49"/>
      </c>
      <c r="R100">
        <f ca="1" t="shared" si="40"/>
      </c>
      <c r="S100">
        <f ca="1" t="shared" si="41"/>
      </c>
      <c r="T100" s="11">
        <f ca="1" t="shared" si="42"/>
      </c>
      <c r="U100">
        <f ca="1" t="shared" si="43"/>
      </c>
      <c r="V100">
        <f t="shared" si="53"/>
      </c>
      <c r="W100">
        <f ca="1" t="shared" si="44"/>
      </c>
      <c r="X100">
        <f t="shared" si="54"/>
      </c>
      <c r="Y100">
        <f t="shared" si="50"/>
      </c>
      <c r="Z100">
        <f ca="1" t="shared" si="55"/>
      </c>
      <c r="AL100">
        <f ca="1" t="shared" si="45"/>
      </c>
    </row>
    <row r="101" spans="1:38" ht="15">
      <c r="A101" s="66">
        <v>100</v>
      </c>
      <c r="B101">
        <f>IF(A101&gt;N$499,"",$D$2*10000+Calculations!A101)</f>
      </c>
      <c r="C101">
        <f t="shared" si="56"/>
      </c>
      <c r="D101" s="78" t="s">
        <v>1499</v>
      </c>
      <c r="E101" s="87" t="s">
        <v>740</v>
      </c>
      <c r="F101" s="77" t="s">
        <v>741</v>
      </c>
      <c r="G101" s="88" t="s">
        <v>742</v>
      </c>
      <c r="H101" s="10">
        <f>Card_main!F35</f>
        <v>0</v>
      </c>
      <c r="I101" s="10" t="str">
        <f>Card_main!G35</f>
        <v>Hab</v>
      </c>
      <c r="J101" s="10" t="str">
        <f>Card_main!H35</f>
        <v>Com</v>
      </c>
      <c r="K101">
        <f t="shared" si="46"/>
      </c>
      <c r="L101">
        <f t="shared" si="47"/>
      </c>
      <c r="M101">
        <f t="shared" si="48"/>
      </c>
      <c r="N101">
        <f t="shared" si="51"/>
        <v>0.09600000000000007</v>
      </c>
      <c r="O101">
        <f t="shared" si="52"/>
        <v>82</v>
      </c>
      <c r="P101">
        <f t="shared" si="39"/>
      </c>
      <c r="Q101">
        <f t="shared" si="49"/>
      </c>
      <c r="R101">
        <f ca="1" t="shared" si="40"/>
      </c>
      <c r="S101">
        <f ca="1" t="shared" si="41"/>
      </c>
      <c r="T101" s="11">
        <f ca="1" t="shared" si="42"/>
      </c>
      <c r="U101">
        <f ca="1" t="shared" si="43"/>
      </c>
      <c r="V101">
        <f t="shared" si="53"/>
      </c>
      <c r="W101">
        <f ca="1" t="shared" si="44"/>
      </c>
      <c r="X101">
        <f t="shared" si="54"/>
      </c>
      <c r="Y101">
        <f t="shared" si="50"/>
      </c>
      <c r="Z101">
        <f ca="1" t="shared" si="55"/>
      </c>
      <c r="AL101">
        <f ca="1" t="shared" si="45"/>
      </c>
    </row>
    <row r="102" spans="1:38" ht="15">
      <c r="A102">
        <v>101</v>
      </c>
      <c r="B102">
        <f>IF(A102&gt;N$499,"",$D$2*10000+Calculations!A102)</f>
      </c>
      <c r="C102">
        <f t="shared" si="56"/>
      </c>
      <c r="D102" s="78" t="s">
        <v>1500</v>
      </c>
      <c r="E102" s="87" t="s">
        <v>743</v>
      </c>
      <c r="F102" s="77" t="s">
        <v>744</v>
      </c>
      <c r="G102" s="88" t="s">
        <v>39</v>
      </c>
      <c r="H102" s="10">
        <f>Card_main!F36</f>
        <v>0</v>
      </c>
      <c r="I102" s="10" t="str">
        <f>Card_main!G36</f>
        <v>Hab</v>
      </c>
      <c r="J102" s="10" t="str">
        <f>Card_main!H36</f>
        <v>Com</v>
      </c>
      <c r="K102">
        <f t="shared" si="46"/>
      </c>
      <c r="L102">
        <f t="shared" si="47"/>
      </c>
      <c r="M102">
        <f t="shared" si="48"/>
      </c>
      <c r="N102">
        <f t="shared" si="51"/>
        <v>0.09700000000000007</v>
      </c>
      <c r="O102">
        <f t="shared" si="52"/>
        <v>83</v>
      </c>
      <c r="P102">
        <f t="shared" si="39"/>
      </c>
      <c r="Q102">
        <f t="shared" si="49"/>
      </c>
      <c r="R102">
        <f ca="1" t="shared" si="40"/>
      </c>
      <c r="S102">
        <f ca="1" t="shared" si="41"/>
      </c>
      <c r="T102" s="11">
        <f ca="1" t="shared" si="42"/>
      </c>
      <c r="U102">
        <f ca="1" t="shared" si="43"/>
      </c>
      <c r="V102">
        <f t="shared" si="53"/>
      </c>
      <c r="W102">
        <f ca="1" t="shared" si="44"/>
      </c>
      <c r="X102">
        <f t="shared" si="54"/>
      </c>
      <c r="Y102">
        <f t="shared" si="50"/>
      </c>
      <c r="Z102">
        <f ca="1" t="shared" si="55"/>
      </c>
      <c r="AL102">
        <f ca="1" t="shared" si="45"/>
      </c>
    </row>
    <row r="103" spans="1:38" ht="15">
      <c r="A103" s="66">
        <v>102</v>
      </c>
      <c r="B103">
        <f>IF(A103&gt;N$499,"",$D$2*10000+Calculations!A103)</f>
      </c>
      <c r="C103">
        <f t="shared" si="56"/>
      </c>
      <c r="D103" s="78" t="s">
        <v>1501</v>
      </c>
      <c r="E103" s="87" t="s">
        <v>745</v>
      </c>
      <c r="F103" s="77" t="s">
        <v>746</v>
      </c>
      <c r="G103" s="88" t="s">
        <v>40</v>
      </c>
      <c r="H103" s="10">
        <f>Card_main!F37</f>
        <v>0</v>
      </c>
      <c r="I103" s="10" t="str">
        <f>Card_main!G37</f>
        <v>Hab</v>
      </c>
      <c r="J103" s="10" t="str">
        <f>Card_main!H37</f>
        <v>Com</v>
      </c>
      <c r="K103">
        <f t="shared" si="46"/>
      </c>
      <c r="L103">
        <f t="shared" si="47"/>
      </c>
      <c r="M103">
        <f t="shared" si="48"/>
      </c>
      <c r="N103">
        <f t="shared" si="51"/>
        <v>0.09800000000000007</v>
      </c>
      <c r="O103">
        <f t="shared" si="52"/>
        <v>84</v>
      </c>
      <c r="P103">
        <f t="shared" si="39"/>
      </c>
      <c r="Q103">
        <f t="shared" si="49"/>
      </c>
      <c r="R103">
        <f ca="1" t="shared" si="40"/>
      </c>
      <c r="S103">
        <f ca="1" t="shared" si="41"/>
      </c>
      <c r="T103" s="11">
        <f ca="1" t="shared" si="42"/>
      </c>
      <c r="U103">
        <f ca="1" t="shared" si="43"/>
      </c>
      <c r="V103">
        <f t="shared" si="53"/>
      </c>
      <c r="W103">
        <f ca="1" t="shared" si="44"/>
      </c>
      <c r="X103">
        <f t="shared" si="54"/>
      </c>
      <c r="Y103">
        <f t="shared" si="50"/>
      </c>
      <c r="Z103">
        <f ca="1" t="shared" si="55"/>
      </c>
      <c r="AL103">
        <f ca="1" t="shared" si="45"/>
      </c>
    </row>
    <row r="104" spans="1:38" ht="15">
      <c r="A104">
        <v>103</v>
      </c>
      <c r="B104">
        <f>IF(A104&gt;N$499,"",$D$2*10000+Calculations!A104)</f>
      </c>
      <c r="C104">
        <f t="shared" si="56"/>
      </c>
      <c r="D104" s="78" t="s">
        <v>1502</v>
      </c>
      <c r="E104" s="87" t="s">
        <v>747</v>
      </c>
      <c r="F104" s="77" t="s">
        <v>748</v>
      </c>
      <c r="G104" s="88" t="s">
        <v>41</v>
      </c>
      <c r="H104" s="10">
        <f>Card_main!F38</f>
        <v>0</v>
      </c>
      <c r="I104" s="10" t="str">
        <f>Card_main!G38</f>
        <v>Hab</v>
      </c>
      <c r="J104" s="10" t="str">
        <f>Card_main!H38</f>
        <v>Com</v>
      </c>
      <c r="K104">
        <f t="shared" si="46"/>
      </c>
      <c r="L104">
        <f t="shared" si="47"/>
      </c>
      <c r="M104">
        <f t="shared" si="48"/>
      </c>
      <c r="N104">
        <f t="shared" si="51"/>
        <v>0.09900000000000007</v>
      </c>
      <c r="O104">
        <f t="shared" si="52"/>
        <v>85</v>
      </c>
      <c r="P104">
        <f t="shared" si="39"/>
      </c>
      <c r="Q104">
        <f t="shared" si="49"/>
      </c>
      <c r="R104">
        <f ca="1" t="shared" si="40"/>
      </c>
      <c r="S104">
        <f ca="1" t="shared" si="41"/>
      </c>
      <c r="T104" s="11">
        <f ca="1" t="shared" si="42"/>
      </c>
      <c r="U104">
        <f ca="1" t="shared" si="43"/>
      </c>
      <c r="V104">
        <f t="shared" si="53"/>
      </c>
      <c r="W104">
        <f ca="1" t="shared" si="44"/>
      </c>
      <c r="X104">
        <f t="shared" si="54"/>
      </c>
      <c r="Y104">
        <f t="shared" si="50"/>
      </c>
      <c r="Z104">
        <f ca="1" t="shared" si="55"/>
      </c>
      <c r="AL104">
        <f ca="1" t="shared" si="45"/>
      </c>
    </row>
    <row r="105" spans="1:38" ht="15">
      <c r="A105" s="66">
        <v>104</v>
      </c>
      <c r="B105">
        <f>IF(A105&gt;N$499,"",$D$2*10000+Calculations!A105)</f>
      </c>
      <c r="C105">
        <f t="shared" si="56"/>
      </c>
      <c r="D105" s="78" t="s">
        <v>1503</v>
      </c>
      <c r="E105" s="87" t="s">
        <v>749</v>
      </c>
      <c r="F105" s="77" t="s">
        <v>750</v>
      </c>
      <c r="G105" s="88" t="s">
        <v>217</v>
      </c>
      <c r="H105" s="10">
        <f>Card_main!F39</f>
        <v>0</v>
      </c>
      <c r="I105" s="10" t="str">
        <f>Card_main!G39</f>
        <v>Hab</v>
      </c>
      <c r="J105" s="10" t="str">
        <f>Card_main!H39</f>
        <v>Com</v>
      </c>
      <c r="K105">
        <f t="shared" si="46"/>
      </c>
      <c r="L105">
        <f t="shared" si="47"/>
      </c>
      <c r="M105">
        <f t="shared" si="48"/>
      </c>
      <c r="N105">
        <f t="shared" si="51"/>
        <v>0.10000000000000007</v>
      </c>
      <c r="O105">
        <f t="shared" si="52"/>
        <v>86</v>
      </c>
      <c r="P105">
        <f t="shared" si="39"/>
      </c>
      <c r="Q105">
        <f t="shared" si="49"/>
      </c>
      <c r="R105">
        <f ca="1" t="shared" si="40"/>
      </c>
      <c r="S105">
        <f ca="1" t="shared" si="41"/>
      </c>
      <c r="T105" s="11">
        <f ca="1" t="shared" si="42"/>
      </c>
      <c r="U105">
        <f ca="1" t="shared" si="43"/>
      </c>
      <c r="V105">
        <f t="shared" si="53"/>
      </c>
      <c r="W105">
        <f ca="1" t="shared" si="44"/>
      </c>
      <c r="X105">
        <f t="shared" si="54"/>
      </c>
      <c r="Y105">
        <f t="shared" si="50"/>
      </c>
      <c r="Z105">
        <f ca="1" t="shared" si="55"/>
      </c>
      <c r="AL105">
        <f ca="1" t="shared" si="45"/>
      </c>
    </row>
    <row r="106" spans="1:38" ht="15">
      <c r="A106">
        <v>105</v>
      </c>
      <c r="B106">
        <f>IF(A106&gt;N$499,"",$D$2*10000+Calculations!A106)</f>
      </c>
      <c r="C106">
        <f t="shared" si="56"/>
      </c>
      <c r="D106" s="78" t="s">
        <v>1504</v>
      </c>
      <c r="E106" s="87" t="s">
        <v>751</v>
      </c>
      <c r="F106" s="77" t="s">
        <v>752</v>
      </c>
      <c r="G106" s="88" t="s">
        <v>42</v>
      </c>
      <c r="H106" s="10">
        <f>Card_main!F40</f>
        <v>0</v>
      </c>
      <c r="I106" s="10" t="str">
        <f>Card_main!G40</f>
        <v>Hab</v>
      </c>
      <c r="J106" s="10" t="str">
        <f>Card_main!H40</f>
        <v>Com</v>
      </c>
      <c r="K106">
        <f t="shared" si="46"/>
      </c>
      <c r="L106">
        <f t="shared" si="47"/>
      </c>
      <c r="M106">
        <f t="shared" si="48"/>
      </c>
      <c r="N106">
        <f t="shared" si="51"/>
        <v>0.10100000000000008</v>
      </c>
      <c r="O106">
        <f t="shared" si="52"/>
        <v>87</v>
      </c>
      <c r="P106">
        <f t="shared" si="39"/>
      </c>
      <c r="Q106">
        <f t="shared" si="49"/>
      </c>
      <c r="R106">
        <f ca="1" t="shared" si="40"/>
      </c>
      <c r="S106">
        <f ca="1" t="shared" si="41"/>
      </c>
      <c r="T106" s="11">
        <f ca="1" t="shared" si="42"/>
      </c>
      <c r="U106">
        <f ca="1" t="shared" si="43"/>
      </c>
      <c r="V106">
        <f t="shared" si="53"/>
      </c>
      <c r="W106">
        <f ca="1" t="shared" si="44"/>
      </c>
      <c r="X106">
        <f t="shared" si="54"/>
      </c>
      <c r="Y106">
        <f t="shared" si="50"/>
      </c>
      <c r="Z106">
        <f ca="1" t="shared" si="55"/>
      </c>
      <c r="AL106">
        <f ca="1" t="shared" si="45"/>
      </c>
    </row>
    <row r="107" spans="1:38" ht="15">
      <c r="A107" s="66">
        <v>106</v>
      </c>
      <c r="B107">
        <f>IF(A107&gt;N$499,"",$D$2*10000+Calculations!A107)</f>
      </c>
      <c r="C107">
        <f t="shared" si="56"/>
      </c>
      <c r="D107" s="78" t="s">
        <v>1887</v>
      </c>
      <c r="E107" s="87" t="s">
        <v>1888</v>
      </c>
      <c r="F107" s="77" t="s">
        <v>1889</v>
      </c>
      <c r="G107" s="88" t="s">
        <v>1890</v>
      </c>
      <c r="H107" s="10">
        <f>Card_main!F41</f>
        <v>0</v>
      </c>
      <c r="I107" s="10" t="str">
        <f>Card_main!G41</f>
        <v>Hab</v>
      </c>
      <c r="J107" s="10" t="str">
        <f>Card_main!H41</f>
        <v>Com</v>
      </c>
      <c r="K107">
        <f t="shared" si="46"/>
      </c>
      <c r="L107">
        <f t="shared" si="47"/>
      </c>
      <c r="M107">
        <f t="shared" si="48"/>
      </c>
      <c r="N107">
        <f t="shared" si="51"/>
        <v>0.10200000000000008</v>
      </c>
      <c r="O107">
        <f t="shared" si="52"/>
        <v>88</v>
      </c>
      <c r="P107">
        <f t="shared" si="39"/>
      </c>
      <c r="Q107">
        <f t="shared" si="49"/>
      </c>
      <c r="R107">
        <f ca="1" t="shared" si="40"/>
      </c>
      <c r="S107">
        <f ca="1" t="shared" si="41"/>
      </c>
      <c r="T107" s="11">
        <f ca="1" t="shared" si="42"/>
      </c>
      <c r="U107">
        <f ca="1" t="shared" si="43"/>
      </c>
      <c r="V107">
        <f t="shared" si="53"/>
      </c>
      <c r="W107">
        <f ca="1" t="shared" si="44"/>
      </c>
      <c r="X107">
        <f t="shared" si="54"/>
      </c>
      <c r="Y107">
        <f t="shared" si="50"/>
      </c>
      <c r="Z107">
        <f ca="1" t="shared" si="55"/>
      </c>
      <c r="AL107">
        <f ca="1" t="shared" si="45"/>
      </c>
    </row>
    <row r="108" spans="1:38" ht="15">
      <c r="A108">
        <v>107</v>
      </c>
      <c r="B108">
        <f>IF(A108&gt;N$499,"",$D$2*10000+Calculations!A108)</f>
      </c>
      <c r="C108">
        <f t="shared" si="56"/>
      </c>
      <c r="D108" s="78" t="s">
        <v>1505</v>
      </c>
      <c r="E108" s="87" t="s">
        <v>1406</v>
      </c>
      <c r="F108" s="77" t="s">
        <v>753</v>
      </c>
      <c r="G108" s="88" t="s">
        <v>43</v>
      </c>
      <c r="H108" s="10">
        <f>Card_main!F42</f>
        <v>0</v>
      </c>
      <c r="I108" s="10" t="str">
        <f>Card_main!G42</f>
        <v>Hab</v>
      </c>
      <c r="J108" s="10" t="str">
        <f>Card_main!H42</f>
        <v>Com</v>
      </c>
      <c r="K108">
        <f t="shared" si="46"/>
      </c>
      <c r="L108">
        <f t="shared" si="47"/>
      </c>
      <c r="M108">
        <f t="shared" si="48"/>
      </c>
      <c r="N108">
        <f t="shared" si="51"/>
        <v>0.10300000000000008</v>
      </c>
      <c r="O108">
        <f t="shared" si="52"/>
        <v>89</v>
      </c>
      <c r="P108">
        <f t="shared" si="39"/>
      </c>
      <c r="Q108">
        <f t="shared" si="49"/>
      </c>
      <c r="R108">
        <f ca="1" t="shared" si="40"/>
      </c>
      <c r="S108">
        <f ca="1" t="shared" si="41"/>
      </c>
      <c r="T108" s="11">
        <f ca="1" t="shared" si="42"/>
      </c>
      <c r="U108">
        <f ca="1" t="shared" si="43"/>
      </c>
      <c r="V108">
        <f t="shared" si="53"/>
      </c>
      <c r="W108">
        <f ca="1" t="shared" si="44"/>
      </c>
      <c r="X108">
        <f t="shared" si="54"/>
      </c>
      <c r="Y108">
        <f t="shared" si="50"/>
      </c>
      <c r="Z108">
        <f ca="1" t="shared" si="55"/>
      </c>
      <c r="AL108">
        <f ca="1" t="shared" si="45"/>
      </c>
    </row>
    <row r="109" spans="1:38" ht="15">
      <c r="A109" s="66">
        <v>108</v>
      </c>
      <c r="B109">
        <f>IF(A109&gt;N$499,"",$D$2*10000+Calculations!A109)</f>
      </c>
      <c r="C109">
        <f t="shared" si="56"/>
      </c>
      <c r="D109" s="78" t="s">
        <v>1506</v>
      </c>
      <c r="E109" s="87" t="s">
        <v>340</v>
      </c>
      <c r="F109" s="77" t="s">
        <v>754</v>
      </c>
      <c r="G109" s="88" t="s">
        <v>44</v>
      </c>
      <c r="H109" s="10">
        <f>Card_main!F43</f>
        <v>0</v>
      </c>
      <c r="I109" s="10" t="str">
        <f>Card_main!G43</f>
        <v>Hab</v>
      </c>
      <c r="J109" s="10" t="str">
        <f>Card_main!H43</f>
        <v>Com</v>
      </c>
      <c r="K109">
        <f t="shared" si="46"/>
      </c>
      <c r="L109">
        <f t="shared" si="47"/>
      </c>
      <c r="M109">
        <f t="shared" si="48"/>
      </c>
      <c r="N109">
        <f t="shared" si="51"/>
        <v>0.10400000000000008</v>
      </c>
      <c r="O109">
        <f t="shared" si="52"/>
        <v>90</v>
      </c>
      <c r="P109">
        <f t="shared" si="39"/>
      </c>
      <c r="Q109">
        <f t="shared" si="49"/>
      </c>
      <c r="R109">
        <f ca="1" t="shared" si="40"/>
      </c>
      <c r="S109">
        <f ca="1" t="shared" si="41"/>
      </c>
      <c r="T109" s="11">
        <f ca="1" t="shared" si="42"/>
      </c>
      <c r="U109">
        <f ca="1" t="shared" si="43"/>
      </c>
      <c r="V109">
        <f t="shared" si="53"/>
      </c>
      <c r="W109">
        <f ca="1" t="shared" si="44"/>
      </c>
      <c r="X109">
        <f t="shared" si="54"/>
      </c>
      <c r="Y109">
        <f t="shared" si="50"/>
      </c>
      <c r="Z109">
        <f ca="1" t="shared" si="55"/>
      </c>
      <c r="AL109">
        <f ca="1" t="shared" si="45"/>
      </c>
    </row>
    <row r="110" spans="1:38" ht="15">
      <c r="A110">
        <v>109</v>
      </c>
      <c r="B110">
        <f>IF(A110&gt;N$499,"",$D$2*10000+Calculations!A110)</f>
      </c>
      <c r="C110">
        <f t="shared" si="56"/>
      </c>
      <c r="D110" s="78" t="s">
        <v>1507</v>
      </c>
      <c r="E110" s="87" t="s">
        <v>755</v>
      </c>
      <c r="F110" s="77" t="s">
        <v>756</v>
      </c>
      <c r="G110" s="88" t="s">
        <v>45</v>
      </c>
      <c r="H110" s="10">
        <f>Card_main!F44</f>
        <v>0</v>
      </c>
      <c r="I110" s="10" t="str">
        <f>Card_main!G44</f>
        <v>Hab</v>
      </c>
      <c r="J110" s="10" t="str">
        <f>Card_main!H44</f>
        <v>Com</v>
      </c>
      <c r="K110">
        <f t="shared" si="46"/>
      </c>
      <c r="L110">
        <f t="shared" si="47"/>
      </c>
      <c r="M110">
        <f t="shared" si="48"/>
      </c>
      <c r="N110">
        <f t="shared" si="51"/>
        <v>0.10500000000000008</v>
      </c>
      <c r="O110">
        <f t="shared" si="52"/>
        <v>91</v>
      </c>
      <c r="P110">
        <f t="shared" si="39"/>
      </c>
      <c r="Q110">
        <f t="shared" si="49"/>
      </c>
      <c r="R110">
        <f ca="1" t="shared" si="40"/>
      </c>
      <c r="S110">
        <f ca="1" t="shared" si="41"/>
      </c>
      <c r="T110" s="11">
        <f ca="1" t="shared" si="42"/>
      </c>
      <c r="U110">
        <f ca="1" t="shared" si="43"/>
      </c>
      <c r="V110">
        <f t="shared" si="53"/>
      </c>
      <c r="W110">
        <f ca="1" t="shared" si="44"/>
      </c>
      <c r="X110">
        <f t="shared" si="54"/>
      </c>
      <c r="Y110">
        <f t="shared" si="50"/>
      </c>
      <c r="Z110">
        <f ca="1" t="shared" si="55"/>
      </c>
      <c r="AL110">
        <f ca="1" t="shared" si="45"/>
      </c>
    </row>
    <row r="111" spans="1:38" ht="15">
      <c r="A111" s="66">
        <v>110</v>
      </c>
      <c r="B111">
        <f>IF(A111&gt;N$499,"",$D$2*10000+Calculations!A111)</f>
      </c>
      <c r="C111">
        <f t="shared" si="56"/>
      </c>
      <c r="D111" s="78" t="s">
        <v>1508</v>
      </c>
      <c r="E111" s="87" t="s">
        <v>757</v>
      </c>
      <c r="F111" s="77" t="s">
        <v>758</v>
      </c>
      <c r="G111" s="88" t="s">
        <v>46</v>
      </c>
      <c r="H111" s="10">
        <f>Card_main!F45</f>
        <v>0</v>
      </c>
      <c r="I111" s="10" t="str">
        <f>Card_main!G45</f>
        <v>Hab</v>
      </c>
      <c r="J111" s="10" t="str">
        <f>Card_main!H45</f>
        <v>Com</v>
      </c>
      <c r="K111">
        <f t="shared" si="46"/>
      </c>
      <c r="L111">
        <f t="shared" si="47"/>
      </c>
      <c r="M111">
        <f t="shared" si="48"/>
      </c>
      <c r="N111">
        <f t="shared" si="51"/>
        <v>0.10600000000000008</v>
      </c>
      <c r="O111">
        <f t="shared" si="52"/>
        <v>92</v>
      </c>
      <c r="P111">
        <f t="shared" si="39"/>
      </c>
      <c r="Q111">
        <f t="shared" si="49"/>
      </c>
      <c r="R111">
        <f ca="1" t="shared" si="40"/>
      </c>
      <c r="S111">
        <f ca="1" t="shared" si="41"/>
      </c>
      <c r="T111" s="11">
        <f ca="1" t="shared" si="42"/>
      </c>
      <c r="U111">
        <f ca="1" t="shared" si="43"/>
      </c>
      <c r="V111">
        <f t="shared" si="53"/>
      </c>
      <c r="W111">
        <f ca="1" t="shared" si="44"/>
      </c>
      <c r="X111">
        <f t="shared" si="54"/>
      </c>
      <c r="Y111">
        <f t="shared" si="50"/>
      </c>
      <c r="Z111">
        <f ca="1" t="shared" si="55"/>
      </c>
      <c r="AL111">
        <f ca="1" t="shared" si="45"/>
      </c>
    </row>
    <row r="112" spans="1:38" ht="15">
      <c r="A112">
        <v>111</v>
      </c>
      <c r="B112">
        <f>IF(A112&gt;N$499,"",$D$2*10000+Calculations!A112)</f>
      </c>
      <c r="C112">
        <f t="shared" si="56"/>
      </c>
      <c r="D112" s="78" t="s">
        <v>1509</v>
      </c>
      <c r="E112" s="87" t="s">
        <v>759</v>
      </c>
      <c r="F112" s="77" t="s">
        <v>760</v>
      </c>
      <c r="G112" s="88" t="s">
        <v>47</v>
      </c>
      <c r="H112" s="10">
        <f>Card_main!F46</f>
        <v>0</v>
      </c>
      <c r="I112" s="10" t="str">
        <f>Card_main!G46</f>
        <v>Hab</v>
      </c>
      <c r="J112" s="10" t="str">
        <f>Card_main!H46</f>
        <v>Com</v>
      </c>
      <c r="K112">
        <f t="shared" si="46"/>
      </c>
      <c r="L112">
        <f t="shared" si="47"/>
      </c>
      <c r="M112">
        <f t="shared" si="48"/>
      </c>
      <c r="N112">
        <f t="shared" si="51"/>
        <v>0.10700000000000008</v>
      </c>
      <c r="O112">
        <f t="shared" si="52"/>
        <v>93</v>
      </c>
      <c r="P112">
        <f t="shared" si="39"/>
      </c>
      <c r="Q112">
        <f t="shared" si="49"/>
      </c>
      <c r="R112">
        <f ca="1" t="shared" si="40"/>
      </c>
      <c r="S112">
        <f ca="1" t="shared" si="41"/>
      </c>
      <c r="T112" s="11">
        <f ca="1" t="shared" si="42"/>
      </c>
      <c r="U112">
        <f ca="1" t="shared" si="43"/>
      </c>
      <c r="V112">
        <f t="shared" si="53"/>
      </c>
      <c r="W112">
        <f ca="1" t="shared" si="44"/>
      </c>
      <c r="X112">
        <f t="shared" si="54"/>
      </c>
      <c r="Y112">
        <f t="shared" si="50"/>
      </c>
      <c r="Z112">
        <f ca="1" t="shared" si="55"/>
      </c>
      <c r="AL112">
        <f ca="1" t="shared" si="45"/>
      </c>
    </row>
    <row r="113" spans="1:38" ht="15">
      <c r="A113" s="66">
        <v>112</v>
      </c>
      <c r="B113">
        <f>IF(A113&gt;N$499,"",$D$2*10000+Calculations!A113)</f>
      </c>
      <c r="C113">
        <f t="shared" si="56"/>
      </c>
      <c r="D113" s="78" t="s">
        <v>1510</v>
      </c>
      <c r="E113" s="87" t="s">
        <v>761</v>
      </c>
      <c r="F113" s="77" t="s">
        <v>762</v>
      </c>
      <c r="G113" s="88" t="s">
        <v>48</v>
      </c>
      <c r="H113" s="10">
        <f>Card_main!F47</f>
        <v>0</v>
      </c>
      <c r="I113" s="10" t="str">
        <f>Card_main!G47</f>
        <v>Hab</v>
      </c>
      <c r="J113" s="10" t="str">
        <f>Card_main!H47</f>
        <v>Com</v>
      </c>
      <c r="K113">
        <f t="shared" si="46"/>
      </c>
      <c r="L113">
        <f t="shared" si="47"/>
      </c>
      <c r="M113">
        <f t="shared" si="48"/>
      </c>
      <c r="N113">
        <f t="shared" si="51"/>
        <v>0.10800000000000008</v>
      </c>
      <c r="O113">
        <f t="shared" si="52"/>
        <v>94</v>
      </c>
      <c r="P113">
        <f t="shared" si="39"/>
      </c>
      <c r="Q113">
        <f t="shared" si="49"/>
      </c>
      <c r="R113">
        <f ca="1" t="shared" si="40"/>
      </c>
      <c r="S113">
        <f ca="1" t="shared" si="41"/>
      </c>
      <c r="T113" s="11">
        <f ca="1" t="shared" si="42"/>
      </c>
      <c r="U113">
        <f ca="1" t="shared" si="43"/>
      </c>
      <c r="V113">
        <f t="shared" si="53"/>
      </c>
      <c r="W113">
        <f ca="1" t="shared" si="44"/>
      </c>
      <c r="X113">
        <f t="shared" si="54"/>
      </c>
      <c r="Y113">
        <f t="shared" si="50"/>
      </c>
      <c r="Z113">
        <f ca="1" t="shared" si="55"/>
      </c>
      <c r="AL113">
        <f ca="1" t="shared" si="45"/>
      </c>
    </row>
    <row r="114" spans="1:38" ht="15">
      <c r="A114">
        <v>113</v>
      </c>
      <c r="B114">
        <f>IF(A114&gt;N$499,"",$D$2*10000+Calculations!A114)</f>
      </c>
      <c r="C114">
        <f t="shared" si="56"/>
      </c>
      <c r="D114" s="78" t="s">
        <v>565</v>
      </c>
      <c r="E114" s="87" t="s">
        <v>565</v>
      </c>
      <c r="F114" s="77" t="s">
        <v>565</v>
      </c>
      <c r="G114" s="88" t="s">
        <v>565</v>
      </c>
      <c r="H114" s="10">
        <f>Card_main!F48</f>
        <v>0</v>
      </c>
      <c r="I114" s="10">
        <f>Card_main!G48</f>
        <v>0</v>
      </c>
      <c r="J114" s="10">
        <f>Card_main!H48</f>
        <v>0</v>
      </c>
      <c r="K114">
        <f t="shared" si="46"/>
      </c>
      <c r="L114">
        <f t="shared" si="47"/>
      </c>
      <c r="M114">
        <f t="shared" si="48"/>
      </c>
      <c r="N114">
        <f t="shared" si="51"/>
        <v>0.10900000000000008</v>
      </c>
      <c r="O114">
        <f t="shared" si="52"/>
        <v>95</v>
      </c>
      <c r="P114">
        <f t="shared" si="39"/>
      </c>
      <c r="Q114">
        <f t="shared" si="49"/>
      </c>
      <c r="R114">
        <f ca="1" t="shared" si="40"/>
      </c>
      <c r="S114">
        <f ca="1" t="shared" si="41"/>
      </c>
      <c r="T114" s="11">
        <f ca="1" t="shared" si="42"/>
      </c>
      <c r="U114">
        <f ca="1" t="shared" si="43"/>
      </c>
      <c r="V114">
        <f t="shared" si="53"/>
      </c>
      <c r="W114">
        <f ca="1" t="shared" si="44"/>
      </c>
      <c r="X114">
        <f t="shared" si="54"/>
      </c>
      <c r="Y114">
        <f t="shared" si="50"/>
      </c>
      <c r="Z114">
        <f ca="1" t="shared" si="55"/>
      </c>
      <c r="AL114">
        <f ca="1" t="shared" si="45"/>
      </c>
    </row>
    <row r="115" spans="1:38" ht="15">
      <c r="A115" s="66">
        <v>114</v>
      </c>
      <c r="B115">
        <f>IF(A115&gt;N$499,"",$D$2*10000+Calculations!A115)</f>
      </c>
      <c r="C115">
        <f t="shared" si="56"/>
      </c>
      <c r="D115" s="78" t="s">
        <v>565</v>
      </c>
      <c r="E115" s="87" t="s">
        <v>565</v>
      </c>
      <c r="F115" s="77" t="s">
        <v>565</v>
      </c>
      <c r="G115" s="88" t="s">
        <v>565</v>
      </c>
      <c r="H115" s="10">
        <f>Card_main!F49</f>
        <v>0</v>
      </c>
      <c r="I115" s="10">
        <f>Card_main!G49</f>
        <v>0</v>
      </c>
      <c r="J115" s="10">
        <f>Card_main!H49</f>
        <v>0</v>
      </c>
      <c r="K115">
        <f t="shared" si="46"/>
      </c>
      <c r="L115">
        <f t="shared" si="47"/>
      </c>
      <c r="M115">
        <f t="shared" si="48"/>
      </c>
      <c r="N115">
        <f t="shared" si="51"/>
        <v>0.11000000000000008</v>
      </c>
      <c r="O115">
        <f t="shared" si="52"/>
        <v>96</v>
      </c>
      <c r="P115">
        <f t="shared" si="39"/>
      </c>
      <c r="Q115">
        <f t="shared" si="49"/>
      </c>
      <c r="R115">
        <f ca="1" t="shared" si="40"/>
      </c>
      <c r="S115">
        <f ca="1" t="shared" si="41"/>
      </c>
      <c r="T115" s="11">
        <f ca="1" t="shared" si="42"/>
      </c>
      <c r="U115">
        <f ca="1" t="shared" si="43"/>
      </c>
      <c r="V115">
        <f t="shared" si="53"/>
      </c>
      <c r="W115">
        <f ca="1" t="shared" si="44"/>
      </c>
      <c r="X115">
        <f t="shared" si="54"/>
      </c>
      <c r="Y115">
        <f t="shared" si="50"/>
      </c>
      <c r="Z115">
        <f ca="1" t="shared" si="55"/>
      </c>
      <c r="AL115">
        <f ca="1" t="shared" si="45"/>
      </c>
    </row>
    <row r="116" spans="1:38" ht="15">
      <c r="A116">
        <v>115</v>
      </c>
      <c r="B116">
        <f>IF(A116&gt;N$499,"",$D$2*10000+Calculations!A116)</f>
      </c>
      <c r="C116">
        <f t="shared" si="56"/>
      </c>
      <c r="D116" s="78" t="s">
        <v>1511</v>
      </c>
      <c r="E116" s="87" t="s">
        <v>235</v>
      </c>
      <c r="F116" s="77" t="s">
        <v>763</v>
      </c>
      <c r="G116" s="88" t="s">
        <v>509</v>
      </c>
      <c r="H116" s="11">
        <f>Card_main!J2</f>
        <v>0</v>
      </c>
      <c r="I116" s="11" t="str">
        <f>Card_main!K2</f>
        <v>Hab</v>
      </c>
      <c r="J116" s="11" t="str">
        <f>Card_main!L2</f>
        <v>Com</v>
      </c>
      <c r="K116">
        <f t="shared" si="46"/>
      </c>
      <c r="L116">
        <f t="shared" si="47"/>
      </c>
      <c r="M116">
        <f t="shared" si="48"/>
      </c>
      <c r="N116">
        <f t="shared" si="51"/>
        <v>0.11100000000000008</v>
      </c>
      <c r="O116">
        <f t="shared" si="52"/>
        <v>97</v>
      </c>
      <c r="P116">
        <f t="shared" si="39"/>
      </c>
      <c r="Q116">
        <f t="shared" si="49"/>
      </c>
      <c r="R116">
        <f ca="1" t="shared" si="40"/>
      </c>
      <c r="S116">
        <f ca="1" t="shared" si="41"/>
      </c>
      <c r="T116" s="11">
        <f ca="1" t="shared" si="42"/>
      </c>
      <c r="U116">
        <f ca="1" t="shared" si="43"/>
      </c>
      <c r="V116">
        <f t="shared" si="53"/>
      </c>
      <c r="W116">
        <f ca="1" t="shared" si="44"/>
      </c>
      <c r="X116">
        <f t="shared" si="54"/>
      </c>
      <c r="Y116">
        <f t="shared" si="50"/>
      </c>
      <c r="Z116">
        <f ca="1" t="shared" si="55"/>
      </c>
      <c r="AL116">
        <f ca="1" t="shared" si="45"/>
      </c>
    </row>
    <row r="117" spans="1:38" ht="15">
      <c r="A117" s="66">
        <v>116</v>
      </c>
      <c r="B117">
        <f>IF(A117&gt;N$499,"",$D$2*10000+Calculations!A117)</f>
      </c>
      <c r="C117">
        <f t="shared" si="56"/>
      </c>
      <c r="D117" s="78" t="s">
        <v>1512</v>
      </c>
      <c r="E117" s="87" t="s">
        <v>764</v>
      </c>
      <c r="F117" s="77" t="s">
        <v>765</v>
      </c>
      <c r="G117" s="88" t="s">
        <v>514</v>
      </c>
      <c r="H117" s="11">
        <f>Card_main!J3</f>
        <v>0</v>
      </c>
      <c r="I117" s="11" t="str">
        <f>Card_main!K3</f>
        <v>Hab</v>
      </c>
      <c r="J117" s="11" t="str">
        <f>Card_main!L3</f>
        <v>Com</v>
      </c>
      <c r="K117">
        <f t="shared" si="46"/>
      </c>
      <c r="L117">
        <f t="shared" si="47"/>
      </c>
      <c r="M117">
        <f t="shared" si="48"/>
      </c>
      <c r="N117">
        <f t="shared" si="51"/>
        <v>0.11200000000000009</v>
      </c>
      <c r="O117">
        <f t="shared" si="52"/>
        <v>98</v>
      </c>
      <c r="P117">
        <f t="shared" si="39"/>
      </c>
      <c r="Q117">
        <f aca="true" t="shared" si="57" ref="Q117:Q148">IF(O117&gt;N$499,"",LOOKUP(O117,N$20:N$499,O$20:O$499)+19-P$19)</f>
      </c>
      <c r="R117">
        <f ca="1" t="shared" si="40"/>
      </c>
      <c r="S117">
        <f ca="1" t="shared" si="41"/>
      </c>
      <c r="T117" s="11">
        <f ca="1" t="shared" si="42"/>
      </c>
      <c r="U117">
        <f ca="1" t="shared" si="43"/>
      </c>
      <c r="V117">
        <f t="shared" si="53"/>
      </c>
      <c r="W117">
        <f ca="1" t="shared" si="44"/>
      </c>
      <c r="X117">
        <f t="shared" si="54"/>
      </c>
      <c r="Y117">
        <f t="shared" si="50"/>
      </c>
      <c r="Z117">
        <f ca="1" t="shared" si="55"/>
      </c>
      <c r="AL117">
        <f ca="1" t="shared" si="45"/>
      </c>
    </row>
    <row r="118" spans="1:38" ht="15">
      <c r="A118">
        <v>117</v>
      </c>
      <c r="B118">
        <f>IF(A118&gt;N$499,"",$D$2*10000+Calculations!A118)</f>
      </c>
      <c r="C118">
        <f t="shared" si="56"/>
      </c>
      <c r="D118" s="78" t="s">
        <v>1513</v>
      </c>
      <c r="E118" s="87" t="s">
        <v>766</v>
      </c>
      <c r="F118" s="77" t="s">
        <v>767</v>
      </c>
      <c r="G118" s="88" t="s">
        <v>508</v>
      </c>
      <c r="H118" s="11">
        <f>Card_main!J4</f>
        <v>0</v>
      </c>
      <c r="I118" s="11" t="str">
        <f>Card_main!K4</f>
        <v>Hab</v>
      </c>
      <c r="J118" s="11" t="str">
        <f>Card_main!L4</f>
        <v>Com</v>
      </c>
      <c r="K118">
        <f t="shared" si="46"/>
      </c>
      <c r="L118">
        <f t="shared" si="47"/>
      </c>
      <c r="M118">
        <f t="shared" si="48"/>
      </c>
      <c r="N118">
        <f t="shared" si="51"/>
        <v>0.11300000000000009</v>
      </c>
      <c r="O118">
        <f t="shared" si="52"/>
        <v>99</v>
      </c>
      <c r="P118">
        <f t="shared" si="39"/>
      </c>
      <c r="Q118">
        <f t="shared" si="57"/>
      </c>
      <c r="R118">
        <f ca="1" t="shared" si="40"/>
      </c>
      <c r="S118">
        <f ca="1" t="shared" si="41"/>
      </c>
      <c r="T118" s="11">
        <f ca="1" t="shared" si="42"/>
      </c>
      <c r="U118">
        <f ca="1" t="shared" si="43"/>
      </c>
      <c r="V118">
        <f t="shared" si="53"/>
      </c>
      <c r="W118">
        <f ca="1" t="shared" si="44"/>
      </c>
      <c r="X118">
        <f t="shared" si="54"/>
      </c>
      <c r="Y118">
        <f t="shared" si="50"/>
      </c>
      <c r="Z118">
        <f ca="1" t="shared" si="55"/>
      </c>
      <c r="AL118">
        <f ca="1" t="shared" si="45"/>
      </c>
    </row>
    <row r="119" spans="1:38" ht="15">
      <c r="A119" s="66">
        <v>118</v>
      </c>
      <c r="B119">
        <f>IF(A119&gt;N$499,"",$D$2*10000+Calculations!A119)</f>
      </c>
      <c r="C119">
        <f t="shared" si="56"/>
      </c>
      <c r="D119" s="78" t="s">
        <v>1514</v>
      </c>
      <c r="E119" s="87" t="s">
        <v>768</v>
      </c>
      <c r="F119" s="77" t="s">
        <v>769</v>
      </c>
      <c r="G119" s="88" t="s">
        <v>519</v>
      </c>
      <c r="H119" s="11">
        <f>Card_main!J5</f>
        <v>0</v>
      </c>
      <c r="I119" s="11" t="str">
        <f>Card_main!K5</f>
        <v>Hab</v>
      </c>
      <c r="J119" s="11" t="str">
        <f>Card_main!L5</f>
        <v>Com</v>
      </c>
      <c r="K119">
        <f t="shared" si="46"/>
      </c>
      <c r="L119">
        <f t="shared" si="47"/>
      </c>
      <c r="M119">
        <f t="shared" si="48"/>
      </c>
      <c r="N119">
        <f t="shared" si="51"/>
        <v>0.11400000000000009</v>
      </c>
      <c r="O119">
        <f t="shared" si="52"/>
        <v>100</v>
      </c>
      <c r="P119">
        <f t="shared" si="39"/>
      </c>
      <c r="Q119">
        <f t="shared" si="57"/>
      </c>
      <c r="R119">
        <f ca="1" t="shared" si="40"/>
      </c>
      <c r="S119">
        <f ca="1" t="shared" si="41"/>
      </c>
      <c r="T119" s="11">
        <f ca="1" t="shared" si="42"/>
      </c>
      <c r="U119">
        <f ca="1" t="shared" si="43"/>
      </c>
      <c r="V119">
        <f t="shared" si="53"/>
      </c>
      <c r="W119">
        <f ca="1" t="shared" si="44"/>
      </c>
      <c r="X119">
        <f t="shared" si="54"/>
      </c>
      <c r="Y119">
        <f t="shared" si="50"/>
      </c>
      <c r="Z119">
        <f ca="1" t="shared" si="55"/>
      </c>
      <c r="AL119">
        <f ca="1" t="shared" si="45"/>
      </c>
    </row>
    <row r="120" spans="1:38" ht="15">
      <c r="A120">
        <v>119</v>
      </c>
      <c r="B120">
        <f>IF(A120&gt;N$499,"",$D$2*10000+Calculations!A120)</f>
      </c>
      <c r="C120">
        <f t="shared" si="56"/>
      </c>
      <c r="D120" s="78" t="s">
        <v>1515</v>
      </c>
      <c r="E120" s="87" t="s">
        <v>770</v>
      </c>
      <c r="F120" s="77" t="s">
        <v>771</v>
      </c>
      <c r="G120" s="88" t="s">
        <v>512</v>
      </c>
      <c r="H120" s="11">
        <f>Card_main!J6</f>
        <v>0</v>
      </c>
      <c r="I120" s="11" t="str">
        <f>Card_main!K6</f>
        <v>Hab</v>
      </c>
      <c r="J120" s="11" t="str">
        <f>Card_main!L6</f>
        <v>Com</v>
      </c>
      <c r="K120">
        <f t="shared" si="46"/>
      </c>
      <c r="L120">
        <f t="shared" si="47"/>
      </c>
      <c r="M120">
        <f t="shared" si="48"/>
      </c>
      <c r="N120">
        <f t="shared" si="51"/>
        <v>0.11500000000000009</v>
      </c>
      <c r="O120">
        <f t="shared" si="52"/>
        <v>101</v>
      </c>
      <c r="P120">
        <f t="shared" si="39"/>
      </c>
      <c r="Q120">
        <f t="shared" si="57"/>
      </c>
      <c r="R120">
        <f ca="1" t="shared" si="40"/>
      </c>
      <c r="S120">
        <f ca="1" t="shared" si="41"/>
      </c>
      <c r="T120" s="11">
        <f ca="1" t="shared" si="42"/>
      </c>
      <c r="U120">
        <f ca="1" t="shared" si="43"/>
      </c>
      <c r="V120">
        <f t="shared" si="53"/>
      </c>
      <c r="W120">
        <f ca="1" t="shared" si="44"/>
      </c>
      <c r="X120">
        <f t="shared" si="54"/>
      </c>
      <c r="Y120">
        <f t="shared" si="50"/>
      </c>
      <c r="Z120">
        <f ca="1" t="shared" si="55"/>
      </c>
      <c r="AL120">
        <f ca="1" t="shared" si="45"/>
      </c>
    </row>
    <row r="121" spans="1:38" ht="15">
      <c r="A121" s="66">
        <v>120</v>
      </c>
      <c r="B121">
        <f>IF(A121&gt;N$499,"",$D$2*10000+Calculations!A121)</f>
      </c>
      <c r="C121">
        <f t="shared" si="56"/>
      </c>
      <c r="D121" s="78" t="s">
        <v>1516</v>
      </c>
      <c r="E121" s="87" t="s">
        <v>772</v>
      </c>
      <c r="F121" s="77" t="s">
        <v>773</v>
      </c>
      <c r="G121" s="88" t="s">
        <v>516</v>
      </c>
      <c r="H121" s="11">
        <f>Card_main!J7</f>
        <v>0</v>
      </c>
      <c r="I121" s="11" t="str">
        <f>Card_main!K7</f>
        <v>Hab</v>
      </c>
      <c r="J121" s="11" t="str">
        <f>Card_main!L7</f>
        <v>Com</v>
      </c>
      <c r="K121">
        <f t="shared" si="46"/>
      </c>
      <c r="L121">
        <f t="shared" si="47"/>
      </c>
      <c r="M121">
        <f t="shared" si="48"/>
      </c>
      <c r="N121">
        <f t="shared" si="51"/>
        <v>0.11600000000000009</v>
      </c>
      <c r="O121">
        <f t="shared" si="52"/>
        <v>102</v>
      </c>
      <c r="P121">
        <f t="shared" si="39"/>
      </c>
      <c r="Q121">
        <f t="shared" si="57"/>
      </c>
      <c r="R121">
        <f ca="1" t="shared" si="40"/>
      </c>
      <c r="S121">
        <f ca="1" t="shared" si="41"/>
      </c>
      <c r="T121" s="11">
        <f ca="1" t="shared" si="42"/>
      </c>
      <c r="U121">
        <f ca="1" t="shared" si="43"/>
      </c>
      <c r="V121">
        <f t="shared" si="53"/>
      </c>
      <c r="W121">
        <f ca="1" t="shared" si="44"/>
      </c>
      <c r="X121">
        <f t="shared" si="54"/>
      </c>
      <c r="Y121">
        <f t="shared" si="50"/>
      </c>
      <c r="Z121">
        <f ca="1" t="shared" si="55"/>
      </c>
      <c r="AL121">
        <f ca="1" t="shared" si="45"/>
      </c>
    </row>
    <row r="122" spans="1:38" ht="15">
      <c r="A122">
        <v>121</v>
      </c>
      <c r="B122">
        <f>IF(A122&gt;N$499,"",$D$2*10000+Calculations!A122)</f>
      </c>
      <c r="C122">
        <f t="shared" si="56"/>
      </c>
      <c r="D122" s="78" t="s">
        <v>1517</v>
      </c>
      <c r="E122" s="87" t="s">
        <v>774</v>
      </c>
      <c r="F122" s="77" t="s">
        <v>775</v>
      </c>
      <c r="G122" s="88" t="s">
        <v>198</v>
      </c>
      <c r="H122" s="11">
        <f>Card_main!J8</f>
        <v>0</v>
      </c>
      <c r="I122" s="11" t="str">
        <f>Card_main!K8</f>
        <v>Hab</v>
      </c>
      <c r="J122" s="11" t="str">
        <f>Card_main!L8</f>
        <v>Com</v>
      </c>
      <c r="K122">
        <f t="shared" si="46"/>
      </c>
      <c r="L122">
        <f t="shared" si="47"/>
      </c>
      <c r="M122">
        <f t="shared" si="48"/>
      </c>
      <c r="N122">
        <f t="shared" si="51"/>
        <v>0.11700000000000009</v>
      </c>
      <c r="O122">
        <f t="shared" si="52"/>
        <v>103</v>
      </c>
      <c r="P122">
        <f t="shared" si="39"/>
      </c>
      <c r="Q122">
        <f t="shared" si="57"/>
      </c>
      <c r="R122">
        <f ca="1" t="shared" si="40"/>
      </c>
      <c r="S122">
        <f ca="1" t="shared" si="41"/>
      </c>
      <c r="T122" s="11">
        <f ca="1" t="shared" si="42"/>
      </c>
      <c r="U122">
        <f ca="1" t="shared" si="43"/>
      </c>
      <c r="V122">
        <f t="shared" si="53"/>
      </c>
      <c r="W122">
        <f ca="1" t="shared" si="44"/>
      </c>
      <c r="X122">
        <f t="shared" si="54"/>
      </c>
      <c r="Y122">
        <f t="shared" si="50"/>
      </c>
      <c r="Z122">
        <f ca="1" t="shared" si="55"/>
      </c>
      <c r="AL122">
        <f ca="1" t="shared" si="45"/>
      </c>
    </row>
    <row r="123" spans="1:38" ht="15">
      <c r="A123" s="66">
        <v>122</v>
      </c>
      <c r="B123">
        <f>IF(A123&gt;N$499,"",$D$2*10000+Calculations!A123)</f>
      </c>
      <c r="C123">
        <f t="shared" si="56"/>
      </c>
      <c r="D123" s="78" t="s">
        <v>1518</v>
      </c>
      <c r="E123" s="87" t="s">
        <v>776</v>
      </c>
      <c r="F123" s="77" t="s">
        <v>777</v>
      </c>
      <c r="G123" s="88" t="s">
        <v>517</v>
      </c>
      <c r="H123" s="11">
        <f>Card_main!J9</f>
        <v>0</v>
      </c>
      <c r="I123" s="11" t="str">
        <f>Card_main!K9</f>
        <v>Hab</v>
      </c>
      <c r="J123" s="11" t="str">
        <f>Card_main!L9</f>
        <v>Com</v>
      </c>
      <c r="K123">
        <f t="shared" si="46"/>
      </c>
      <c r="L123">
        <f t="shared" si="47"/>
      </c>
      <c r="M123">
        <f t="shared" si="48"/>
      </c>
      <c r="N123">
        <f t="shared" si="51"/>
        <v>0.11800000000000009</v>
      </c>
      <c r="O123">
        <f t="shared" si="52"/>
        <v>104</v>
      </c>
      <c r="P123">
        <f t="shared" si="39"/>
      </c>
      <c r="Q123">
        <f t="shared" si="57"/>
      </c>
      <c r="R123">
        <f ca="1" t="shared" si="40"/>
      </c>
      <c r="S123">
        <f ca="1" t="shared" si="41"/>
      </c>
      <c r="T123" s="11">
        <f ca="1" t="shared" si="42"/>
      </c>
      <c r="U123">
        <f ca="1" t="shared" si="43"/>
      </c>
      <c r="V123">
        <f t="shared" si="53"/>
      </c>
      <c r="W123">
        <f ca="1" t="shared" si="44"/>
      </c>
      <c r="X123">
        <f t="shared" si="54"/>
      </c>
      <c r="Y123">
        <f t="shared" si="50"/>
      </c>
      <c r="Z123">
        <f aca="true" ca="1" t="shared" si="58" ref="Z123:Z154">IF(O123&gt;N$493,"",INDIRECT(ADDRESS($Q123,10)))</f>
      </c>
      <c r="AL123">
        <f ca="1" t="shared" si="45"/>
      </c>
    </row>
    <row r="124" spans="1:38" ht="15">
      <c r="A124">
        <v>123</v>
      </c>
      <c r="B124">
        <f>IF(A124&gt;N$499,"",$D$2*10000+Calculations!A124)</f>
      </c>
      <c r="C124">
        <f t="shared" si="56"/>
      </c>
      <c r="D124" s="78" t="s">
        <v>1519</v>
      </c>
      <c r="E124" s="87" t="s">
        <v>778</v>
      </c>
      <c r="F124" s="77" t="s">
        <v>779</v>
      </c>
      <c r="G124" s="88" t="s">
        <v>518</v>
      </c>
      <c r="H124" s="11">
        <f>Card_main!J10</f>
        <v>0</v>
      </c>
      <c r="I124" s="11" t="str">
        <f>Card_main!K10</f>
        <v>Hab</v>
      </c>
      <c r="J124" s="11" t="str">
        <f>Card_main!L10</f>
        <v>Com</v>
      </c>
      <c r="K124">
        <f t="shared" si="46"/>
      </c>
      <c r="L124">
        <f t="shared" si="47"/>
      </c>
      <c r="M124">
        <f t="shared" si="48"/>
      </c>
      <c r="N124">
        <f t="shared" si="51"/>
        <v>0.11900000000000009</v>
      </c>
      <c r="O124">
        <f t="shared" si="52"/>
        <v>105</v>
      </c>
      <c r="P124">
        <f t="shared" si="39"/>
      </c>
      <c r="Q124">
        <f t="shared" si="57"/>
      </c>
      <c r="R124">
        <f ca="1" t="shared" si="40"/>
      </c>
      <c r="S124">
        <f ca="1" t="shared" si="41"/>
      </c>
      <c r="T124" s="11">
        <f ca="1" t="shared" si="42"/>
      </c>
      <c r="U124">
        <f ca="1" t="shared" si="43"/>
      </c>
      <c r="V124">
        <f t="shared" si="53"/>
      </c>
      <c r="W124">
        <f ca="1" t="shared" si="44"/>
      </c>
      <c r="X124">
        <f t="shared" si="54"/>
      </c>
      <c r="Y124">
        <f t="shared" si="50"/>
      </c>
      <c r="Z124">
        <f ca="1" t="shared" si="58"/>
      </c>
      <c r="AL124">
        <f ca="1" t="shared" si="45"/>
      </c>
    </row>
    <row r="125" spans="1:38" ht="15">
      <c r="A125" s="66">
        <v>124</v>
      </c>
      <c r="B125">
        <f>IF(A125&gt;N$499,"",$D$2*10000+Calculations!A125)</f>
      </c>
      <c r="C125">
        <f t="shared" si="56"/>
      </c>
      <c r="D125" s="78" t="s">
        <v>1520</v>
      </c>
      <c r="E125" s="87" t="s">
        <v>780</v>
      </c>
      <c r="F125" s="77" t="s">
        <v>781</v>
      </c>
      <c r="G125" s="90" t="s">
        <v>521</v>
      </c>
      <c r="H125" s="11">
        <f>Card_main!J11</f>
        <v>0</v>
      </c>
      <c r="I125" s="11" t="str">
        <f>Card_main!K11</f>
        <v>Hab</v>
      </c>
      <c r="J125" s="11" t="str">
        <f>Card_main!L11</f>
        <v>Com</v>
      </c>
      <c r="K125">
        <f t="shared" si="46"/>
      </c>
      <c r="L125">
        <f t="shared" si="47"/>
      </c>
      <c r="M125">
        <f t="shared" si="48"/>
      </c>
      <c r="N125">
        <f t="shared" si="51"/>
        <v>0.12000000000000009</v>
      </c>
      <c r="O125">
        <f t="shared" si="52"/>
        <v>106</v>
      </c>
      <c r="P125">
        <f t="shared" si="39"/>
      </c>
      <c r="Q125">
        <f t="shared" si="57"/>
      </c>
      <c r="R125">
        <f ca="1" t="shared" si="40"/>
      </c>
      <c r="S125">
        <f ca="1" t="shared" si="41"/>
      </c>
      <c r="T125" s="11">
        <f ca="1" t="shared" si="42"/>
      </c>
      <c r="U125">
        <f ca="1" t="shared" si="43"/>
      </c>
      <c r="V125">
        <f t="shared" si="53"/>
      </c>
      <c r="W125">
        <f ca="1" t="shared" si="44"/>
      </c>
      <c r="X125">
        <f t="shared" si="54"/>
      </c>
      <c r="Y125">
        <f t="shared" si="50"/>
      </c>
      <c r="Z125">
        <f ca="1" t="shared" si="58"/>
      </c>
      <c r="AL125">
        <f ca="1" t="shared" si="45"/>
      </c>
    </row>
    <row r="126" spans="1:38" ht="15">
      <c r="A126">
        <v>125</v>
      </c>
      <c r="B126">
        <f>IF(A126&gt;N$499,"",$D$2*10000+Calculations!A126)</f>
      </c>
      <c r="C126">
        <f t="shared" si="56"/>
      </c>
      <c r="D126" s="78" t="s">
        <v>1521</v>
      </c>
      <c r="E126" s="87" t="s">
        <v>263</v>
      </c>
      <c r="F126" s="77" t="s">
        <v>782</v>
      </c>
      <c r="G126" s="88" t="s">
        <v>49</v>
      </c>
      <c r="H126" s="11">
        <f>Card_main!J12</f>
        <v>0</v>
      </c>
      <c r="I126" s="11" t="str">
        <f>Card_main!K12</f>
        <v>Hab</v>
      </c>
      <c r="J126" s="11" t="str">
        <f>Card_main!L12</f>
        <v>Com</v>
      </c>
      <c r="K126">
        <f t="shared" si="46"/>
      </c>
      <c r="L126">
        <f t="shared" si="47"/>
      </c>
      <c r="M126">
        <f t="shared" si="48"/>
      </c>
      <c r="N126">
        <f t="shared" si="51"/>
        <v>0.1210000000000001</v>
      </c>
      <c r="O126">
        <f t="shared" si="52"/>
        <v>107</v>
      </c>
      <c r="P126">
        <f t="shared" si="39"/>
      </c>
      <c r="Q126">
        <f t="shared" si="57"/>
      </c>
      <c r="R126">
        <f ca="1" t="shared" si="40"/>
      </c>
      <c r="S126">
        <f ca="1" t="shared" si="41"/>
      </c>
      <c r="T126" s="11">
        <f ca="1" t="shared" si="42"/>
      </c>
      <c r="U126">
        <f ca="1" t="shared" si="43"/>
      </c>
      <c r="V126">
        <f t="shared" si="53"/>
      </c>
      <c r="W126">
        <f ca="1" t="shared" si="44"/>
      </c>
      <c r="X126">
        <f t="shared" si="54"/>
      </c>
      <c r="Y126">
        <f t="shared" si="50"/>
      </c>
      <c r="Z126">
        <f ca="1" t="shared" si="58"/>
      </c>
      <c r="AL126">
        <f ca="1" t="shared" si="45"/>
      </c>
    </row>
    <row r="127" spans="1:38" ht="15">
      <c r="A127" s="66">
        <v>126</v>
      </c>
      <c r="B127">
        <f>IF(A127&gt;N$499,"",$D$2*10000+Calculations!A127)</f>
      </c>
      <c r="C127">
        <f t="shared" si="56"/>
      </c>
      <c r="D127" s="78" t="s">
        <v>1522</v>
      </c>
      <c r="E127" s="87" t="s">
        <v>264</v>
      </c>
      <c r="F127" s="77" t="s">
        <v>783</v>
      </c>
      <c r="G127" s="88" t="s">
        <v>50</v>
      </c>
      <c r="H127" s="11">
        <f>Card_main!J13</f>
        <v>0</v>
      </c>
      <c r="I127" s="11" t="str">
        <f>Card_main!K13</f>
        <v>Hab</v>
      </c>
      <c r="J127" s="11" t="str">
        <f>Card_main!L13</f>
        <v>Com</v>
      </c>
      <c r="K127">
        <f t="shared" si="46"/>
      </c>
      <c r="L127">
        <f t="shared" si="47"/>
      </c>
      <c r="M127">
        <f t="shared" si="48"/>
      </c>
      <c r="N127">
        <f t="shared" si="51"/>
        <v>0.1220000000000001</v>
      </c>
      <c r="O127">
        <f t="shared" si="52"/>
        <v>108</v>
      </c>
      <c r="P127">
        <f t="shared" si="39"/>
      </c>
      <c r="Q127">
        <f t="shared" si="57"/>
      </c>
      <c r="R127">
        <f ca="1" t="shared" si="40"/>
      </c>
      <c r="S127">
        <f ca="1" t="shared" si="41"/>
      </c>
      <c r="T127" s="11">
        <f ca="1" t="shared" si="42"/>
      </c>
      <c r="U127">
        <f ca="1" t="shared" si="43"/>
      </c>
      <c r="V127">
        <f t="shared" si="53"/>
      </c>
      <c r="W127">
        <f ca="1" t="shared" si="44"/>
      </c>
      <c r="X127">
        <f t="shared" si="54"/>
      </c>
      <c r="Y127">
        <f t="shared" si="50"/>
      </c>
      <c r="Z127">
        <f ca="1" t="shared" si="58"/>
      </c>
      <c r="AL127">
        <f ca="1" t="shared" si="45"/>
      </c>
    </row>
    <row r="128" spans="1:38" ht="15">
      <c r="A128">
        <v>127</v>
      </c>
      <c r="B128">
        <f>IF(A128&gt;N$499,"",$D$2*10000+Calculations!A128)</f>
      </c>
      <c r="C128">
        <f t="shared" si="56"/>
      </c>
      <c r="D128" s="78" t="s">
        <v>1523</v>
      </c>
      <c r="E128" s="87" t="s">
        <v>784</v>
      </c>
      <c r="F128" s="77" t="s">
        <v>785</v>
      </c>
      <c r="G128" s="88" t="s">
        <v>786</v>
      </c>
      <c r="H128" s="11">
        <f>Card_main!J14</f>
        <v>0</v>
      </c>
      <c r="I128" s="11" t="str">
        <f>Card_main!K14</f>
        <v>Hab</v>
      </c>
      <c r="J128" s="11" t="str">
        <f>Card_main!L14</f>
        <v>Com</v>
      </c>
      <c r="K128">
        <f t="shared" si="46"/>
      </c>
      <c r="L128">
        <f t="shared" si="47"/>
      </c>
      <c r="M128">
        <f t="shared" si="48"/>
      </c>
      <c r="N128">
        <f t="shared" si="51"/>
        <v>0.1230000000000001</v>
      </c>
      <c r="O128">
        <f t="shared" si="52"/>
        <v>109</v>
      </c>
      <c r="P128">
        <f t="shared" si="39"/>
      </c>
      <c r="Q128">
        <f t="shared" si="57"/>
      </c>
      <c r="R128">
        <f ca="1" t="shared" si="40"/>
      </c>
      <c r="S128">
        <f ca="1" t="shared" si="41"/>
      </c>
      <c r="T128" s="11">
        <f ca="1" t="shared" si="42"/>
      </c>
      <c r="U128">
        <f ca="1" t="shared" si="43"/>
      </c>
      <c r="V128">
        <f t="shared" si="53"/>
      </c>
      <c r="W128">
        <f ca="1" t="shared" si="44"/>
      </c>
      <c r="X128">
        <f t="shared" si="54"/>
      </c>
      <c r="Y128">
        <f t="shared" si="50"/>
      </c>
      <c r="Z128">
        <f ca="1" t="shared" si="58"/>
      </c>
      <c r="AL128">
        <f ca="1" t="shared" si="45"/>
      </c>
    </row>
    <row r="129" spans="1:38" ht="15">
      <c r="A129" s="66">
        <v>128</v>
      </c>
      <c r="B129">
        <f>IF(A129&gt;N$499,"",$D$2*10000+Calculations!A129)</f>
      </c>
      <c r="C129">
        <f t="shared" si="56"/>
      </c>
      <c r="D129" s="78" t="s">
        <v>1524</v>
      </c>
      <c r="E129" s="87" t="s">
        <v>787</v>
      </c>
      <c r="F129" s="77" t="s">
        <v>788</v>
      </c>
      <c r="G129" s="90" t="s">
        <v>0</v>
      </c>
      <c r="H129" s="11">
        <f>Card_main!J15</f>
        <v>0</v>
      </c>
      <c r="I129" s="11" t="str">
        <f>Card_main!K15</f>
        <v>Hab</v>
      </c>
      <c r="J129" s="11" t="str">
        <f>Card_main!L15</f>
        <v>Com</v>
      </c>
      <c r="K129">
        <f t="shared" si="46"/>
      </c>
      <c r="L129">
        <f t="shared" si="47"/>
      </c>
      <c r="M129">
        <f t="shared" si="48"/>
      </c>
      <c r="N129">
        <f t="shared" si="51"/>
        <v>0.1240000000000001</v>
      </c>
      <c r="O129">
        <f t="shared" si="52"/>
        <v>110</v>
      </c>
      <c r="P129">
        <f t="shared" si="39"/>
      </c>
      <c r="Q129">
        <f t="shared" si="57"/>
      </c>
      <c r="R129">
        <f ca="1" t="shared" si="40"/>
      </c>
      <c r="S129">
        <f ca="1" t="shared" si="41"/>
      </c>
      <c r="T129" s="11">
        <f ca="1" t="shared" si="42"/>
      </c>
      <c r="U129">
        <f ca="1" t="shared" si="43"/>
      </c>
      <c r="V129">
        <f t="shared" si="53"/>
      </c>
      <c r="W129">
        <f ca="1" t="shared" si="44"/>
      </c>
      <c r="X129">
        <f t="shared" si="54"/>
      </c>
      <c r="Y129">
        <f t="shared" si="50"/>
      </c>
      <c r="Z129">
        <f ca="1" t="shared" si="58"/>
      </c>
      <c r="AL129">
        <f ca="1" t="shared" si="45"/>
      </c>
    </row>
    <row r="130" spans="1:38" ht="15">
      <c r="A130">
        <v>129</v>
      </c>
      <c r="B130">
        <f>IF(A130&gt;N$499,"",$D$2*10000+Calculations!A130)</f>
      </c>
      <c r="C130">
        <f aca="true" t="shared" si="59" ref="C130:C161">IF(A130&gt;N$499,"",IF(A130&gt;F$2,A130-F$2+19,A130+4))</f>
      </c>
      <c r="D130" s="78" t="s">
        <v>1525</v>
      </c>
      <c r="E130" s="87" t="s">
        <v>789</v>
      </c>
      <c r="F130" s="77" t="s">
        <v>790</v>
      </c>
      <c r="G130" s="88" t="s">
        <v>51</v>
      </c>
      <c r="H130" s="11">
        <f>Card_main!J16</f>
        <v>0</v>
      </c>
      <c r="I130" s="11" t="str">
        <f>Card_main!K16</f>
        <v>Hab</v>
      </c>
      <c r="J130" s="11" t="str">
        <f>Card_main!L16</f>
        <v>Com</v>
      </c>
      <c r="K130">
        <f t="shared" si="46"/>
      </c>
      <c r="L130">
        <f t="shared" si="47"/>
      </c>
      <c r="M130">
        <f t="shared" si="48"/>
      </c>
      <c r="N130">
        <f t="shared" si="51"/>
        <v>0.12500000000000008</v>
      </c>
      <c r="O130">
        <f t="shared" si="52"/>
        <v>111</v>
      </c>
      <c r="P130">
        <f t="shared" si="39"/>
      </c>
      <c r="Q130">
        <f t="shared" si="57"/>
      </c>
      <c r="R130">
        <f ca="1" t="shared" si="40"/>
      </c>
      <c r="S130">
        <f ca="1" t="shared" si="41"/>
      </c>
      <c r="T130" s="11">
        <f ca="1" t="shared" si="42"/>
      </c>
      <c r="U130">
        <f ca="1" t="shared" si="43"/>
      </c>
      <c r="V130">
        <f t="shared" si="53"/>
      </c>
      <c r="W130">
        <f ca="1" t="shared" si="44"/>
      </c>
      <c r="X130">
        <f t="shared" si="54"/>
      </c>
      <c r="Y130">
        <f t="shared" si="50"/>
      </c>
      <c r="Z130">
        <f ca="1" t="shared" si="58"/>
      </c>
      <c r="AL130">
        <f ca="1" t="shared" si="45"/>
      </c>
    </row>
    <row r="131" spans="1:38" ht="15">
      <c r="A131" s="66">
        <v>130</v>
      </c>
      <c r="B131">
        <f>IF(A131&gt;N$499,"",$D$2*10000+Calculations!A131)</f>
      </c>
      <c r="C131">
        <f t="shared" si="59"/>
      </c>
      <c r="D131" s="78" t="s">
        <v>1526</v>
      </c>
      <c r="E131" s="87" t="s">
        <v>236</v>
      </c>
      <c r="F131" s="77" t="s">
        <v>791</v>
      </c>
      <c r="G131" s="88" t="s">
        <v>52</v>
      </c>
      <c r="H131" s="11">
        <f>Card_main!J17</f>
        <v>0</v>
      </c>
      <c r="I131" s="11" t="str">
        <f>Card_main!K17</f>
        <v>Hab</v>
      </c>
      <c r="J131" s="11" t="str">
        <f>Card_main!L17</f>
        <v>Com</v>
      </c>
      <c r="K131">
        <f t="shared" si="46"/>
      </c>
      <c r="L131">
        <f t="shared" si="47"/>
      </c>
      <c r="M131">
        <f t="shared" si="48"/>
      </c>
      <c r="N131">
        <f t="shared" si="51"/>
        <v>0.12600000000000008</v>
      </c>
      <c r="O131">
        <f t="shared" si="52"/>
        <v>112</v>
      </c>
      <c r="P131">
        <f t="shared" si="39"/>
      </c>
      <c r="Q131">
        <f t="shared" si="57"/>
      </c>
      <c r="R131">
        <f ca="1" t="shared" si="40"/>
      </c>
      <c r="S131">
        <f ca="1" t="shared" si="41"/>
      </c>
      <c r="T131" s="11">
        <f ca="1" t="shared" si="42"/>
      </c>
      <c r="U131">
        <f ca="1" t="shared" si="43"/>
      </c>
      <c r="V131">
        <f t="shared" si="53"/>
      </c>
      <c r="W131">
        <f ca="1" t="shared" si="44"/>
      </c>
      <c r="X131">
        <f t="shared" si="54"/>
      </c>
      <c r="Y131">
        <f t="shared" si="50"/>
      </c>
      <c r="Z131">
        <f ca="1" t="shared" si="58"/>
      </c>
      <c r="AL131">
        <f ca="1" t="shared" si="45"/>
      </c>
    </row>
    <row r="132" spans="1:38" ht="15">
      <c r="A132">
        <v>131</v>
      </c>
      <c r="B132">
        <f>IF(A132&gt;N$499,"",$D$2*10000+Calculations!A132)</f>
      </c>
      <c r="C132">
        <f t="shared" si="59"/>
      </c>
      <c r="D132" s="78" t="s">
        <v>1527</v>
      </c>
      <c r="E132" s="87" t="s">
        <v>792</v>
      </c>
      <c r="F132" s="77" t="s">
        <v>793</v>
      </c>
      <c r="G132" s="88" t="s">
        <v>794</v>
      </c>
      <c r="H132" s="11">
        <f>Card_main!J18</f>
        <v>0</v>
      </c>
      <c r="I132" s="11" t="str">
        <f>Card_main!K18</f>
        <v>Hab</v>
      </c>
      <c r="J132" s="11" t="str">
        <f>Card_main!L18</f>
        <v>Com</v>
      </c>
      <c r="K132">
        <f t="shared" si="46"/>
      </c>
      <c r="L132">
        <f t="shared" si="47"/>
      </c>
      <c r="M132">
        <f t="shared" si="48"/>
      </c>
      <c r="N132">
        <f t="shared" si="51"/>
        <v>0.12700000000000009</v>
      </c>
      <c r="O132">
        <f t="shared" si="52"/>
        <v>113</v>
      </c>
      <c r="P132">
        <f t="shared" si="39"/>
      </c>
      <c r="Q132">
        <f t="shared" si="57"/>
      </c>
      <c r="R132">
        <f ca="1" t="shared" si="40"/>
      </c>
      <c r="S132">
        <f ca="1" t="shared" si="41"/>
      </c>
      <c r="T132" s="11">
        <f ca="1" t="shared" si="42"/>
      </c>
      <c r="U132">
        <f ca="1" t="shared" si="43"/>
      </c>
      <c r="V132">
        <f t="shared" si="53"/>
      </c>
      <c r="W132">
        <f ca="1" t="shared" si="44"/>
      </c>
      <c r="X132">
        <f t="shared" si="54"/>
      </c>
      <c r="Y132">
        <f t="shared" si="50"/>
      </c>
      <c r="Z132">
        <f ca="1" t="shared" si="58"/>
      </c>
      <c r="AL132">
        <f ca="1" t="shared" si="45"/>
      </c>
    </row>
    <row r="133" spans="1:38" ht="15">
      <c r="A133" s="66">
        <v>132</v>
      </c>
      <c r="B133">
        <f>IF(A133&gt;N$499,"",$D$2*10000+Calculations!A133)</f>
      </c>
      <c r="C133">
        <f t="shared" si="59"/>
      </c>
      <c r="D133" s="78" t="s">
        <v>1528</v>
      </c>
      <c r="E133" s="87" t="s">
        <v>356</v>
      </c>
      <c r="F133" s="77" t="s">
        <v>795</v>
      </c>
      <c r="G133" s="90" t="s">
        <v>55</v>
      </c>
      <c r="H133" s="11">
        <f>Card_main!J19</f>
        <v>0</v>
      </c>
      <c r="I133" s="11" t="str">
        <f>Card_main!K19</f>
        <v>Hab</v>
      </c>
      <c r="J133" s="11" t="str">
        <f>Card_main!L19</f>
        <v>Com</v>
      </c>
      <c r="K133">
        <f t="shared" si="46"/>
      </c>
      <c r="L133">
        <f t="shared" si="47"/>
      </c>
      <c r="M133">
        <f t="shared" si="48"/>
      </c>
      <c r="N133">
        <f t="shared" si="51"/>
        <v>0.12800000000000009</v>
      </c>
      <c r="O133">
        <f t="shared" si="52"/>
        <v>114</v>
      </c>
      <c r="P133">
        <f t="shared" si="39"/>
      </c>
      <c r="Q133">
        <f t="shared" si="57"/>
      </c>
      <c r="R133">
        <f ca="1" t="shared" si="40"/>
      </c>
      <c r="S133">
        <f ca="1" t="shared" si="41"/>
      </c>
      <c r="T133" s="11">
        <f ca="1" t="shared" si="42"/>
      </c>
      <c r="U133">
        <f ca="1" t="shared" si="43"/>
      </c>
      <c r="V133">
        <f t="shared" si="53"/>
      </c>
      <c r="W133">
        <f ca="1" t="shared" si="44"/>
      </c>
      <c r="X133">
        <f t="shared" si="54"/>
      </c>
      <c r="Y133">
        <f t="shared" si="50"/>
      </c>
      <c r="Z133">
        <f ca="1" t="shared" si="58"/>
      </c>
      <c r="AL133">
        <f ca="1" t="shared" si="45"/>
      </c>
    </row>
    <row r="134" spans="1:38" ht="15">
      <c r="A134">
        <v>133</v>
      </c>
      <c r="B134">
        <f>IF(A134&gt;N$499,"",$D$2*10000+Calculations!A134)</f>
      </c>
      <c r="C134">
        <f t="shared" si="59"/>
      </c>
      <c r="D134" s="78" t="s">
        <v>1529</v>
      </c>
      <c r="E134" s="87" t="s">
        <v>341</v>
      </c>
      <c r="F134" s="77" t="s">
        <v>796</v>
      </c>
      <c r="G134" s="88" t="s">
        <v>56</v>
      </c>
      <c r="H134" s="11">
        <f>Card_main!J20</f>
        <v>0</v>
      </c>
      <c r="I134" s="11" t="str">
        <f>Card_main!K20</f>
        <v>Hab</v>
      </c>
      <c r="J134" s="11" t="str">
        <f>Card_main!L20</f>
        <v>Com</v>
      </c>
      <c r="K134">
        <f t="shared" si="46"/>
      </c>
      <c r="L134">
        <f t="shared" si="47"/>
      </c>
      <c r="M134">
        <f t="shared" si="48"/>
      </c>
      <c r="N134">
        <f t="shared" si="51"/>
        <v>0.1290000000000001</v>
      </c>
      <c r="O134">
        <f t="shared" si="52"/>
        <v>115</v>
      </c>
      <c r="P134">
        <f t="shared" si="39"/>
      </c>
      <c r="Q134">
        <f t="shared" si="57"/>
      </c>
      <c r="R134">
        <f ca="1" t="shared" si="40"/>
      </c>
      <c r="S134">
        <f ca="1" t="shared" si="41"/>
      </c>
      <c r="T134" s="11">
        <f ca="1" t="shared" si="42"/>
      </c>
      <c r="U134">
        <f ca="1" t="shared" si="43"/>
      </c>
      <c r="V134">
        <f t="shared" si="53"/>
      </c>
      <c r="W134">
        <f ca="1" t="shared" si="44"/>
      </c>
      <c r="X134">
        <f t="shared" si="54"/>
      </c>
      <c r="Y134">
        <f t="shared" si="50"/>
      </c>
      <c r="Z134">
        <f ca="1" t="shared" si="58"/>
      </c>
      <c r="AL134">
        <f ca="1" t="shared" si="45"/>
      </c>
    </row>
    <row r="135" spans="1:38" ht="15">
      <c r="A135" s="66">
        <v>134</v>
      </c>
      <c r="B135">
        <f>IF(A135&gt;N$499,"",$D$2*10000+Calculations!A135)</f>
      </c>
      <c r="C135">
        <f t="shared" si="59"/>
      </c>
      <c r="D135" s="78" t="s">
        <v>1530</v>
      </c>
      <c r="E135" s="87" t="s">
        <v>265</v>
      </c>
      <c r="F135" s="77" t="s">
        <v>797</v>
      </c>
      <c r="G135" s="88" t="s">
        <v>73</v>
      </c>
      <c r="H135" s="11">
        <f>Card_main!J21</f>
        <v>0</v>
      </c>
      <c r="I135" s="11" t="str">
        <f>Card_main!K21</f>
        <v>Hab</v>
      </c>
      <c r="J135" s="11" t="str">
        <f>Card_main!L21</f>
        <v>Com</v>
      </c>
      <c r="K135">
        <f t="shared" si="46"/>
      </c>
      <c r="L135">
        <f t="shared" si="47"/>
      </c>
      <c r="M135">
        <f t="shared" si="48"/>
      </c>
      <c r="N135">
        <f t="shared" si="51"/>
        <v>0.1300000000000001</v>
      </c>
      <c r="O135">
        <f t="shared" si="52"/>
        <v>116</v>
      </c>
      <c r="P135">
        <f t="shared" si="39"/>
      </c>
      <c r="Q135">
        <f t="shared" si="57"/>
      </c>
      <c r="R135">
        <f ca="1" t="shared" si="40"/>
      </c>
      <c r="S135">
        <f ca="1" t="shared" si="41"/>
      </c>
      <c r="T135" s="11">
        <f ca="1" t="shared" si="42"/>
      </c>
      <c r="U135">
        <f ca="1" t="shared" si="43"/>
      </c>
      <c r="V135">
        <f t="shared" si="53"/>
      </c>
      <c r="W135">
        <f ca="1" t="shared" si="44"/>
      </c>
      <c r="X135">
        <f t="shared" si="54"/>
      </c>
      <c r="Y135">
        <f t="shared" si="50"/>
      </c>
      <c r="Z135">
        <f ca="1" t="shared" si="58"/>
      </c>
      <c r="AL135">
        <f ca="1" t="shared" si="45"/>
      </c>
    </row>
    <row r="136" spans="1:38" ht="15">
      <c r="A136">
        <v>135</v>
      </c>
      <c r="B136">
        <f>IF(A136&gt;N$499,"",$D$2*10000+Calculations!A136)</f>
      </c>
      <c r="C136">
        <f t="shared" si="59"/>
      </c>
      <c r="D136" s="78" t="s">
        <v>1531</v>
      </c>
      <c r="E136" s="87" t="s">
        <v>798</v>
      </c>
      <c r="F136" s="77" t="s">
        <v>799</v>
      </c>
      <c r="G136" s="88" t="s">
        <v>800</v>
      </c>
      <c r="H136" s="11">
        <f>Card_main!J22</f>
        <v>0</v>
      </c>
      <c r="I136" s="11" t="str">
        <f>Card_main!K22</f>
        <v>Hab</v>
      </c>
      <c r="J136" s="11" t="str">
        <f>Card_main!L22</f>
        <v>Com</v>
      </c>
      <c r="K136">
        <f t="shared" si="46"/>
      </c>
      <c r="L136">
        <f t="shared" si="47"/>
      </c>
      <c r="M136">
        <f t="shared" si="48"/>
      </c>
      <c r="N136">
        <f t="shared" si="51"/>
        <v>0.1310000000000001</v>
      </c>
      <c r="O136">
        <f t="shared" si="52"/>
        <v>117</v>
      </c>
      <c r="P136">
        <f t="shared" si="39"/>
      </c>
      <c r="Q136">
        <f t="shared" si="57"/>
      </c>
      <c r="R136">
        <f ca="1" t="shared" si="40"/>
      </c>
      <c r="S136">
        <f ca="1" t="shared" si="41"/>
      </c>
      <c r="T136" s="11">
        <f ca="1" t="shared" si="42"/>
      </c>
      <c r="U136">
        <f ca="1" t="shared" si="43"/>
      </c>
      <c r="V136">
        <f t="shared" si="53"/>
      </c>
      <c r="W136">
        <f ca="1" t="shared" si="44"/>
      </c>
      <c r="X136">
        <f t="shared" si="54"/>
      </c>
      <c r="Y136">
        <f t="shared" si="50"/>
      </c>
      <c r="Z136">
        <f ca="1" t="shared" si="58"/>
      </c>
      <c r="AL136">
        <f ca="1" t="shared" si="45"/>
      </c>
    </row>
    <row r="137" spans="1:38" ht="15">
      <c r="A137" s="66">
        <v>136</v>
      </c>
      <c r="B137">
        <f>IF(A137&gt;N$499,"",$D$2*10000+Calculations!A137)</f>
      </c>
      <c r="C137">
        <f t="shared" si="59"/>
      </c>
      <c r="D137" s="78" t="s">
        <v>1532</v>
      </c>
      <c r="E137" s="87" t="s">
        <v>801</v>
      </c>
      <c r="F137" s="77" t="s">
        <v>802</v>
      </c>
      <c r="G137" s="88" t="s">
        <v>75</v>
      </c>
      <c r="H137" s="11">
        <f>Card_main!J23</f>
        <v>0</v>
      </c>
      <c r="I137" s="11" t="str">
        <f>Card_main!K23</f>
        <v>Hab</v>
      </c>
      <c r="J137" s="11" t="str">
        <f>Card_main!L23</f>
        <v>Com</v>
      </c>
      <c r="K137">
        <f t="shared" si="46"/>
      </c>
      <c r="L137">
        <f t="shared" si="47"/>
      </c>
      <c r="M137">
        <f t="shared" si="48"/>
      </c>
      <c r="N137">
        <f t="shared" si="51"/>
        <v>0.1320000000000001</v>
      </c>
      <c r="O137">
        <f t="shared" si="52"/>
        <v>118</v>
      </c>
      <c r="P137">
        <f t="shared" si="39"/>
      </c>
      <c r="Q137">
        <f t="shared" si="57"/>
      </c>
      <c r="R137">
        <f ca="1" t="shared" si="40"/>
      </c>
      <c r="S137">
        <f ca="1" t="shared" si="41"/>
      </c>
      <c r="T137" s="11">
        <f ca="1" t="shared" si="42"/>
      </c>
      <c r="U137">
        <f ca="1" t="shared" si="43"/>
      </c>
      <c r="V137">
        <f t="shared" si="53"/>
      </c>
      <c r="W137">
        <f ca="1" t="shared" si="44"/>
      </c>
      <c r="X137">
        <f t="shared" si="54"/>
      </c>
      <c r="Y137">
        <f t="shared" si="50"/>
      </c>
      <c r="Z137">
        <f ca="1" t="shared" si="58"/>
      </c>
      <c r="AL137">
        <f ca="1" t="shared" si="45"/>
      </c>
    </row>
    <row r="138" spans="1:38" ht="15">
      <c r="A138">
        <v>137</v>
      </c>
      <c r="B138">
        <f>IF(A138&gt;N$499,"",$D$2*10000+Calculations!A138)</f>
      </c>
      <c r="C138">
        <f t="shared" si="59"/>
      </c>
      <c r="D138" s="78" t="s">
        <v>1533</v>
      </c>
      <c r="E138" s="87" t="s">
        <v>803</v>
      </c>
      <c r="F138" s="77" t="s">
        <v>804</v>
      </c>
      <c r="G138" s="90" t="s">
        <v>805</v>
      </c>
      <c r="H138" s="11">
        <f>Card_main!J24</f>
        <v>0</v>
      </c>
      <c r="I138" s="11" t="str">
        <f>Card_main!K24</f>
        <v>Hab</v>
      </c>
      <c r="J138" s="11" t="str">
        <f>Card_main!L24</f>
        <v>Com</v>
      </c>
      <c r="K138">
        <f t="shared" si="46"/>
      </c>
      <c r="L138">
        <f t="shared" si="47"/>
      </c>
      <c r="M138">
        <f t="shared" si="48"/>
      </c>
      <c r="N138">
        <f t="shared" si="51"/>
        <v>0.1330000000000001</v>
      </c>
      <c r="O138">
        <f t="shared" si="52"/>
        <v>119</v>
      </c>
      <c r="P138">
        <f t="shared" si="39"/>
      </c>
      <c r="Q138">
        <f t="shared" si="57"/>
      </c>
      <c r="R138">
        <f ca="1" t="shared" si="40"/>
      </c>
      <c r="S138">
        <f ca="1" t="shared" si="41"/>
      </c>
      <c r="T138" s="11">
        <f ca="1" t="shared" si="42"/>
      </c>
      <c r="U138">
        <f ca="1" t="shared" si="43"/>
      </c>
      <c r="V138">
        <f t="shared" si="53"/>
      </c>
      <c r="W138">
        <f ca="1" t="shared" si="44"/>
      </c>
      <c r="X138">
        <f t="shared" si="54"/>
      </c>
      <c r="Y138">
        <f t="shared" si="50"/>
      </c>
      <c r="Z138">
        <f ca="1" t="shared" si="58"/>
      </c>
      <c r="AL138">
        <f ca="1" t="shared" si="45"/>
      </c>
    </row>
    <row r="139" spans="1:38" ht="15">
      <c r="A139" s="66">
        <v>138</v>
      </c>
      <c r="B139">
        <f>IF(A139&gt;N$499,"",$D$2*10000+Calculations!A139)</f>
      </c>
      <c r="C139">
        <f t="shared" si="59"/>
      </c>
      <c r="D139" s="78" t="s">
        <v>1534</v>
      </c>
      <c r="E139" s="87" t="s">
        <v>806</v>
      </c>
      <c r="F139" s="77" t="s">
        <v>807</v>
      </c>
      <c r="G139" s="88" t="s">
        <v>57</v>
      </c>
      <c r="H139" s="11">
        <f>Card_main!J25</f>
        <v>0</v>
      </c>
      <c r="I139" s="11" t="str">
        <f>Card_main!K25</f>
        <v>Hab</v>
      </c>
      <c r="J139" s="11" t="str">
        <f>Card_main!L25</f>
        <v>Com</v>
      </c>
      <c r="K139">
        <f t="shared" si="46"/>
      </c>
      <c r="L139">
        <f t="shared" si="47"/>
      </c>
      <c r="M139">
        <f t="shared" si="48"/>
      </c>
      <c r="N139">
        <f t="shared" si="51"/>
        <v>0.1340000000000001</v>
      </c>
      <c r="O139">
        <f t="shared" si="52"/>
        <v>120</v>
      </c>
      <c r="P139">
        <f t="shared" si="39"/>
      </c>
      <c r="Q139">
        <f t="shared" si="57"/>
      </c>
      <c r="R139">
        <f ca="1" t="shared" si="40"/>
      </c>
      <c r="S139">
        <f ca="1" t="shared" si="41"/>
      </c>
      <c r="T139" s="11">
        <f ca="1" t="shared" si="42"/>
      </c>
      <c r="U139">
        <f ca="1" t="shared" si="43"/>
      </c>
      <c r="V139">
        <f t="shared" si="53"/>
      </c>
      <c r="W139">
        <f ca="1" t="shared" si="44"/>
      </c>
      <c r="X139">
        <f t="shared" si="54"/>
      </c>
      <c r="Y139">
        <f t="shared" si="50"/>
      </c>
      <c r="Z139">
        <f ca="1" t="shared" si="58"/>
      </c>
      <c r="AL139">
        <f ca="1" t="shared" si="45"/>
      </c>
    </row>
    <row r="140" spans="1:38" ht="15">
      <c r="A140">
        <v>139</v>
      </c>
      <c r="B140">
        <f>IF(A140&gt;N$499,"",$D$2*10000+Calculations!A140)</f>
      </c>
      <c r="C140">
        <f t="shared" si="59"/>
      </c>
      <c r="D140" s="78" t="s">
        <v>1535</v>
      </c>
      <c r="E140" s="87" t="s">
        <v>808</v>
      </c>
      <c r="F140" s="77" t="s">
        <v>809</v>
      </c>
      <c r="G140" s="88" t="s">
        <v>810</v>
      </c>
      <c r="H140" s="11">
        <f>Card_main!J26</f>
        <v>0</v>
      </c>
      <c r="I140" s="11" t="str">
        <f>Card_main!K26</f>
        <v>Hab</v>
      </c>
      <c r="J140" s="11" t="str">
        <f>Card_main!L26</f>
        <v>Com</v>
      </c>
      <c r="K140">
        <f t="shared" si="46"/>
      </c>
      <c r="L140">
        <f t="shared" si="47"/>
      </c>
      <c r="M140">
        <f t="shared" si="48"/>
      </c>
      <c r="N140">
        <f t="shared" si="51"/>
        <v>0.1350000000000001</v>
      </c>
      <c r="O140">
        <f t="shared" si="52"/>
        <v>121</v>
      </c>
      <c r="P140">
        <f t="shared" si="39"/>
      </c>
      <c r="Q140">
        <f t="shared" si="57"/>
      </c>
      <c r="R140">
        <f ca="1" t="shared" si="40"/>
      </c>
      <c r="S140">
        <f ca="1" t="shared" si="41"/>
      </c>
      <c r="T140" s="11">
        <f ca="1" t="shared" si="42"/>
      </c>
      <c r="U140">
        <f ca="1" t="shared" si="43"/>
      </c>
      <c r="V140">
        <f t="shared" si="53"/>
      </c>
      <c r="W140">
        <f ca="1" t="shared" si="44"/>
      </c>
      <c r="X140">
        <f t="shared" si="54"/>
      </c>
      <c r="Y140">
        <f t="shared" si="50"/>
      </c>
      <c r="Z140">
        <f ca="1" t="shared" si="58"/>
      </c>
      <c r="AL140">
        <f ca="1" t="shared" si="45"/>
      </c>
    </row>
    <row r="141" spans="1:38" ht="15">
      <c r="A141" s="66">
        <v>140</v>
      </c>
      <c r="B141">
        <f>IF(A141&gt;N$499,"",$D$2*10000+Calculations!A141)</f>
      </c>
      <c r="C141">
        <f t="shared" si="59"/>
      </c>
      <c r="D141" s="78" t="s">
        <v>1536</v>
      </c>
      <c r="E141" s="87" t="s">
        <v>811</v>
      </c>
      <c r="F141" s="77" t="s">
        <v>812</v>
      </c>
      <c r="G141" s="88" t="s">
        <v>813</v>
      </c>
      <c r="H141" s="11">
        <f>Card_main!J27</f>
        <v>0</v>
      </c>
      <c r="I141" s="11" t="str">
        <f>Card_main!K27</f>
        <v>Hab</v>
      </c>
      <c r="J141" s="11" t="str">
        <f>Card_main!L27</f>
        <v>Com</v>
      </c>
      <c r="K141">
        <f t="shared" si="46"/>
      </c>
      <c r="L141">
        <f t="shared" si="47"/>
      </c>
      <c r="M141">
        <f t="shared" si="48"/>
      </c>
      <c r="N141">
        <f t="shared" si="51"/>
        <v>0.1360000000000001</v>
      </c>
      <c r="O141">
        <f t="shared" si="52"/>
        <v>122</v>
      </c>
      <c r="P141">
        <f t="shared" si="39"/>
      </c>
      <c r="Q141">
        <f t="shared" si="57"/>
      </c>
      <c r="R141">
        <f ca="1" t="shared" si="40"/>
      </c>
      <c r="S141">
        <f ca="1" t="shared" si="41"/>
      </c>
      <c r="T141" s="11">
        <f ca="1" t="shared" si="42"/>
      </c>
      <c r="U141">
        <f ca="1" t="shared" si="43"/>
      </c>
      <c r="V141">
        <f t="shared" si="53"/>
      </c>
      <c r="W141">
        <f ca="1" t="shared" si="44"/>
      </c>
      <c r="X141">
        <f t="shared" si="54"/>
      </c>
      <c r="Y141">
        <f t="shared" si="50"/>
      </c>
      <c r="Z141">
        <f ca="1" t="shared" si="58"/>
      </c>
      <c r="AL141">
        <f ca="1" t="shared" si="45"/>
      </c>
    </row>
    <row r="142" spans="1:38" ht="15">
      <c r="A142">
        <v>141</v>
      </c>
      <c r="B142">
        <f>IF(A142&gt;N$499,"",$D$2*10000+Calculations!A142)</f>
      </c>
      <c r="C142">
        <f t="shared" si="59"/>
      </c>
      <c r="D142" s="78" t="s">
        <v>1537</v>
      </c>
      <c r="E142" s="87" t="s">
        <v>237</v>
      </c>
      <c r="F142" s="77" t="s">
        <v>814</v>
      </c>
      <c r="G142" s="88" t="s">
        <v>58</v>
      </c>
      <c r="H142" s="11">
        <f>Card_main!J28</f>
        <v>0</v>
      </c>
      <c r="I142" s="11" t="str">
        <f>Card_main!K28</f>
        <v>Hab</v>
      </c>
      <c r="J142" s="11" t="str">
        <f>Card_main!L28</f>
        <v>Com</v>
      </c>
      <c r="K142">
        <f t="shared" si="46"/>
      </c>
      <c r="L142">
        <f t="shared" si="47"/>
      </c>
      <c r="M142">
        <f t="shared" si="48"/>
      </c>
      <c r="N142">
        <f t="shared" si="51"/>
        <v>0.1370000000000001</v>
      </c>
      <c r="O142">
        <f t="shared" si="52"/>
        <v>123</v>
      </c>
      <c r="P142">
        <f t="shared" si="39"/>
      </c>
      <c r="Q142">
        <f t="shared" si="57"/>
      </c>
      <c r="R142">
        <f ca="1" t="shared" si="40"/>
      </c>
      <c r="S142">
        <f ca="1" t="shared" si="41"/>
      </c>
      <c r="T142" s="11">
        <f ca="1" t="shared" si="42"/>
      </c>
      <c r="U142">
        <f ca="1" t="shared" si="43"/>
      </c>
      <c r="V142">
        <f t="shared" si="53"/>
      </c>
      <c r="W142">
        <f ca="1" t="shared" si="44"/>
      </c>
      <c r="X142">
        <f t="shared" si="54"/>
      </c>
      <c r="Y142">
        <f t="shared" si="50"/>
      </c>
      <c r="Z142">
        <f ca="1" t="shared" si="58"/>
      </c>
      <c r="AL142">
        <f ca="1" t="shared" si="45"/>
      </c>
    </row>
    <row r="143" spans="1:38" ht="15">
      <c r="A143" s="66">
        <v>142</v>
      </c>
      <c r="B143">
        <f>IF(A143&gt;N$499,"",$D$2*10000+Calculations!A143)</f>
      </c>
      <c r="C143">
        <f t="shared" si="59"/>
      </c>
      <c r="D143" s="78" t="s">
        <v>1538</v>
      </c>
      <c r="E143" s="87" t="s">
        <v>815</v>
      </c>
      <c r="F143" s="77" t="s">
        <v>816</v>
      </c>
      <c r="G143" s="88" t="s">
        <v>61</v>
      </c>
      <c r="H143" s="11">
        <f>Card_main!J29</f>
        <v>0</v>
      </c>
      <c r="I143" s="11" t="str">
        <f>Card_main!K29</f>
        <v>Hab</v>
      </c>
      <c r="J143" s="11" t="str">
        <f>Card_main!L29</f>
        <v>Com</v>
      </c>
      <c r="K143">
        <f t="shared" si="46"/>
      </c>
      <c r="L143">
        <f t="shared" si="47"/>
      </c>
      <c r="M143">
        <f t="shared" si="48"/>
      </c>
      <c r="N143">
        <f t="shared" si="51"/>
        <v>0.1380000000000001</v>
      </c>
      <c r="O143">
        <f t="shared" si="52"/>
        <v>124</v>
      </c>
      <c r="P143">
        <f t="shared" si="39"/>
      </c>
      <c r="Q143">
        <f t="shared" si="57"/>
      </c>
      <c r="R143">
        <f ca="1" t="shared" si="40"/>
      </c>
      <c r="S143">
        <f ca="1" t="shared" si="41"/>
      </c>
      <c r="T143" s="11">
        <f ca="1" t="shared" si="42"/>
      </c>
      <c r="U143">
        <f ca="1" t="shared" si="43"/>
      </c>
      <c r="V143">
        <f t="shared" si="53"/>
      </c>
      <c r="W143">
        <f ca="1" t="shared" si="44"/>
      </c>
      <c r="X143">
        <f t="shared" si="54"/>
      </c>
      <c r="Y143">
        <f t="shared" si="50"/>
      </c>
      <c r="Z143">
        <f ca="1" t="shared" si="58"/>
      </c>
      <c r="AL143">
        <f ca="1" t="shared" si="45"/>
      </c>
    </row>
    <row r="144" spans="1:38" ht="15">
      <c r="A144">
        <v>143</v>
      </c>
      <c r="B144">
        <f>IF(A144&gt;N$499,"",$D$2*10000+Calculations!A144)</f>
      </c>
      <c r="C144">
        <f t="shared" si="59"/>
      </c>
      <c r="D144" s="78" t="s">
        <v>1539</v>
      </c>
      <c r="E144" s="87" t="s">
        <v>238</v>
      </c>
      <c r="F144" s="77" t="s">
        <v>817</v>
      </c>
      <c r="G144" s="88" t="s">
        <v>62</v>
      </c>
      <c r="H144" s="11">
        <f>Card_main!J30</f>
        <v>0</v>
      </c>
      <c r="I144" s="11" t="str">
        <f>Card_main!K30</f>
        <v>Hab</v>
      </c>
      <c r="J144" s="11" t="str">
        <f>Card_main!L30</f>
        <v>Com</v>
      </c>
      <c r="K144">
        <f t="shared" si="46"/>
      </c>
      <c r="L144">
        <f t="shared" si="47"/>
      </c>
      <c r="M144">
        <f t="shared" si="48"/>
      </c>
      <c r="N144">
        <f t="shared" si="51"/>
        <v>0.1390000000000001</v>
      </c>
      <c r="O144">
        <f t="shared" si="52"/>
        <v>125</v>
      </c>
      <c r="P144">
        <f t="shared" si="39"/>
      </c>
      <c r="Q144">
        <f t="shared" si="57"/>
      </c>
      <c r="R144">
        <f ca="1" t="shared" si="40"/>
      </c>
      <c r="S144">
        <f ca="1" t="shared" si="41"/>
      </c>
      <c r="T144" s="11">
        <f ca="1" t="shared" si="42"/>
      </c>
      <c r="U144">
        <f ca="1" t="shared" si="43"/>
      </c>
      <c r="V144">
        <f t="shared" si="53"/>
      </c>
      <c r="W144">
        <f ca="1" t="shared" si="44"/>
      </c>
      <c r="X144">
        <f t="shared" si="54"/>
      </c>
      <c r="Y144">
        <f t="shared" si="50"/>
      </c>
      <c r="Z144">
        <f ca="1" t="shared" si="58"/>
      </c>
      <c r="AL144">
        <f ca="1" t="shared" si="45"/>
      </c>
    </row>
    <row r="145" spans="1:38" ht="15">
      <c r="A145" s="66">
        <v>144</v>
      </c>
      <c r="B145">
        <f>IF(A145&gt;N$499,"",$D$2*10000+Calculations!A145)</f>
      </c>
      <c r="C145">
        <f t="shared" si="59"/>
      </c>
      <c r="D145" s="78" t="s">
        <v>1891</v>
      </c>
      <c r="E145" s="87" t="s">
        <v>818</v>
      </c>
      <c r="F145" s="77" t="s">
        <v>819</v>
      </c>
      <c r="G145" s="88" t="s">
        <v>1892</v>
      </c>
      <c r="H145" s="11">
        <f>Card_main!J31</f>
        <v>0</v>
      </c>
      <c r="I145" s="11" t="str">
        <f>Card_main!K31</f>
        <v>Hab</v>
      </c>
      <c r="J145" s="11" t="str">
        <f>Card_main!L31</f>
        <v>Com</v>
      </c>
      <c r="K145">
        <f t="shared" si="46"/>
      </c>
      <c r="L145">
        <f t="shared" si="47"/>
      </c>
      <c r="M145">
        <f t="shared" si="48"/>
      </c>
      <c r="N145">
        <f t="shared" si="51"/>
        <v>0.1400000000000001</v>
      </c>
      <c r="O145">
        <f t="shared" si="52"/>
        <v>126</v>
      </c>
      <c r="P145">
        <f t="shared" si="39"/>
      </c>
      <c r="Q145">
        <f t="shared" si="57"/>
      </c>
      <c r="R145">
        <f ca="1" t="shared" si="40"/>
      </c>
      <c r="S145">
        <f ca="1" t="shared" si="41"/>
      </c>
      <c r="T145" s="11">
        <f ca="1" t="shared" si="42"/>
      </c>
      <c r="U145">
        <f ca="1" t="shared" si="43"/>
      </c>
      <c r="V145">
        <f t="shared" si="53"/>
      </c>
      <c r="W145">
        <f ca="1" t="shared" si="44"/>
      </c>
      <c r="X145">
        <f t="shared" si="54"/>
      </c>
      <c r="Y145">
        <f t="shared" si="50"/>
      </c>
      <c r="Z145">
        <f ca="1" t="shared" si="58"/>
      </c>
      <c r="AL145">
        <f ca="1" t="shared" si="45"/>
      </c>
    </row>
    <row r="146" spans="1:38" ht="15">
      <c r="A146">
        <v>145</v>
      </c>
      <c r="B146">
        <f>IF(A146&gt;N$499,"",$D$2*10000+Calculations!A146)</f>
      </c>
      <c r="C146">
        <f t="shared" si="59"/>
      </c>
      <c r="D146" s="78" t="s">
        <v>1540</v>
      </c>
      <c r="E146" s="87" t="s">
        <v>820</v>
      </c>
      <c r="F146" s="77" t="s">
        <v>821</v>
      </c>
      <c r="G146" s="88" t="s">
        <v>822</v>
      </c>
      <c r="H146" s="11">
        <f>Card_main!J32</f>
        <v>0</v>
      </c>
      <c r="I146" s="11" t="str">
        <f>Card_main!K32</f>
        <v>Hab</v>
      </c>
      <c r="J146" s="11" t="str">
        <f>Card_main!L32</f>
        <v>Com</v>
      </c>
      <c r="K146">
        <f t="shared" si="46"/>
      </c>
      <c r="L146">
        <f t="shared" si="47"/>
      </c>
      <c r="M146">
        <f t="shared" si="48"/>
      </c>
      <c r="N146">
        <f t="shared" si="51"/>
        <v>0.1410000000000001</v>
      </c>
      <c r="O146">
        <f t="shared" si="52"/>
        <v>127</v>
      </c>
      <c r="P146">
        <f t="shared" si="39"/>
      </c>
      <c r="Q146">
        <f t="shared" si="57"/>
      </c>
      <c r="R146">
        <f ca="1" t="shared" si="40"/>
      </c>
      <c r="S146">
        <f ca="1" t="shared" si="41"/>
      </c>
      <c r="T146" s="11">
        <f ca="1" t="shared" si="42"/>
      </c>
      <c r="U146">
        <f ca="1" t="shared" si="43"/>
      </c>
      <c r="V146">
        <f t="shared" si="53"/>
      </c>
      <c r="W146">
        <f ca="1" t="shared" si="44"/>
      </c>
      <c r="X146">
        <f t="shared" si="54"/>
      </c>
      <c r="Y146">
        <f t="shared" si="50"/>
      </c>
      <c r="Z146">
        <f ca="1" t="shared" si="58"/>
      </c>
      <c r="AL146">
        <f ca="1" t="shared" si="45"/>
      </c>
    </row>
    <row r="147" spans="1:38" ht="15">
      <c r="A147" s="66">
        <v>146</v>
      </c>
      <c r="B147">
        <f>IF(A147&gt;N$499,"",$D$2*10000+Calculations!A147)</f>
      </c>
      <c r="C147">
        <f t="shared" si="59"/>
      </c>
      <c r="D147" s="78" t="s">
        <v>1541</v>
      </c>
      <c r="E147" s="87" t="s">
        <v>823</v>
      </c>
      <c r="F147" s="77" t="s">
        <v>824</v>
      </c>
      <c r="G147" s="90" t="s">
        <v>825</v>
      </c>
      <c r="H147" s="11">
        <f>Card_main!J33</f>
        <v>0</v>
      </c>
      <c r="I147" s="11" t="str">
        <f>Card_main!K33</f>
        <v>Hab</v>
      </c>
      <c r="J147" s="11" t="str">
        <f>Card_main!L33</f>
        <v>Com</v>
      </c>
      <c r="K147">
        <f t="shared" si="46"/>
      </c>
      <c r="L147">
        <f t="shared" si="47"/>
      </c>
      <c r="M147">
        <f t="shared" si="48"/>
      </c>
      <c r="N147">
        <f t="shared" si="51"/>
        <v>0.1420000000000001</v>
      </c>
      <c r="O147">
        <f t="shared" si="52"/>
        <v>128</v>
      </c>
      <c r="P147">
        <f t="shared" si="39"/>
      </c>
      <c r="Q147">
        <f t="shared" si="57"/>
      </c>
      <c r="R147">
        <f ca="1" t="shared" si="40"/>
      </c>
      <c r="S147">
        <f ca="1" t="shared" si="41"/>
      </c>
      <c r="T147" s="11">
        <f ca="1" t="shared" si="42"/>
      </c>
      <c r="U147">
        <f ca="1" t="shared" si="43"/>
      </c>
      <c r="V147">
        <f t="shared" si="53"/>
      </c>
      <c r="W147">
        <f ca="1" t="shared" si="44"/>
      </c>
      <c r="X147">
        <f t="shared" si="54"/>
      </c>
      <c r="Y147">
        <f t="shared" si="50"/>
      </c>
      <c r="Z147">
        <f ca="1" t="shared" si="58"/>
      </c>
      <c r="AL147">
        <f ca="1" t="shared" si="45"/>
      </c>
    </row>
    <row r="148" spans="1:38" ht="15">
      <c r="A148">
        <v>147</v>
      </c>
      <c r="B148">
        <f>IF(A148&gt;N$499,"",$D$2*10000+Calculations!A148)</f>
      </c>
      <c r="C148">
        <f t="shared" si="59"/>
      </c>
      <c r="D148" s="78" t="s">
        <v>1542</v>
      </c>
      <c r="E148" s="87" t="s">
        <v>826</v>
      </c>
      <c r="F148" s="77" t="s">
        <v>827</v>
      </c>
      <c r="G148" s="88" t="s">
        <v>63</v>
      </c>
      <c r="H148" s="11">
        <f>Card_main!J34</f>
        <v>0</v>
      </c>
      <c r="I148" s="11" t="str">
        <f>Card_main!K34</f>
        <v>Hab</v>
      </c>
      <c r="J148" s="11" t="str">
        <f>Card_main!L34</f>
        <v>Com</v>
      </c>
      <c r="K148">
        <f t="shared" si="46"/>
      </c>
      <c r="L148">
        <f t="shared" si="47"/>
      </c>
      <c r="M148">
        <f t="shared" si="48"/>
      </c>
      <c r="N148">
        <f t="shared" si="51"/>
        <v>0.1430000000000001</v>
      </c>
      <c r="O148">
        <f t="shared" si="52"/>
        <v>129</v>
      </c>
      <c r="P148">
        <f aca="true" t="shared" si="60" ref="P148:P211">IF(O148&gt;N$499,"",LOOKUP(O148,N$20:N$499,N$20:N$499))</f>
      </c>
      <c r="Q148">
        <f t="shared" si="57"/>
      </c>
      <c r="R148">
        <f aca="true" ca="1" t="shared" si="61" ref="R148:R211">IF(O148&gt;N$499,"",INDIRECT(ADDRESS($Q148,6)))</f>
      </c>
      <c r="S148">
        <f aca="true" ca="1" t="shared" si="62" ref="S148:S211">IF(P148&gt;O$499,"",INDIRECT(ADDRESS($Q148,7)))</f>
      </c>
      <c r="T148" s="11">
        <f aca="true" ca="1" t="shared" si="63" ref="T148:T211">UPPER(IF(P148&gt;O$499,"",IF(INDIRECT(ADDRESS($Q148,8))=0,"",INDIRECT(ADDRESS($Q148,8)))))</f>
      </c>
      <c r="U148">
        <f aca="true" ca="1" t="shared" si="64" ref="U148:U211">IF(P148&gt;O$499,"",INDIRECT(ADDRESS($Q148,9)))</f>
      </c>
      <c r="V148">
        <f t="shared" si="53"/>
      </c>
      <c r="W148">
        <f aca="true" ca="1" t="shared" si="65" ref="W148:W211">IF(O148&gt;N$499,"",INDIRECT(ADDRESS($Q148,10)))</f>
      </c>
      <c r="X148">
        <f t="shared" si="54"/>
      </c>
      <c r="Y148">
        <f t="shared" si="50"/>
      </c>
      <c r="Z148">
        <f ca="1" t="shared" si="58"/>
      </c>
      <c r="AL148">
        <f aca="true" ca="1" t="shared" si="66" ref="AL148:AL211">IF(O148&gt;N$499,"",INDIRECT(ADDRESS($Q148,4)))</f>
      </c>
    </row>
    <row r="149" spans="1:38" ht="15">
      <c r="A149" s="66">
        <v>148</v>
      </c>
      <c r="B149">
        <f>IF(A149&gt;N$499,"",$D$2*10000+Calculations!A149)</f>
      </c>
      <c r="C149">
        <f t="shared" si="59"/>
      </c>
      <c r="D149" s="78" t="s">
        <v>1543</v>
      </c>
      <c r="E149" s="87" t="s">
        <v>828</v>
      </c>
      <c r="F149" s="77" t="s">
        <v>829</v>
      </c>
      <c r="G149" s="88" t="s">
        <v>64</v>
      </c>
      <c r="H149" s="11">
        <f>Card_main!J35</f>
        <v>0</v>
      </c>
      <c r="I149" s="11" t="str">
        <f>Card_main!K35</f>
        <v>Hab</v>
      </c>
      <c r="J149" s="11" t="str">
        <f>Card_main!L35</f>
        <v>Com</v>
      </c>
      <c r="K149">
        <f aca="true" t="shared" si="67" ref="K149:K212">IF(I149="Hab","",IF(I149&gt;0,I149,""))</f>
      </c>
      <c r="L149">
        <f aca="true" t="shared" si="68" ref="L149:L212">IF(J149="Com","",IF(J149&gt;0,J149,""))</f>
      </c>
      <c r="M149">
        <f aca="true" t="shared" si="69" ref="M149:M212">IF(AND(H149&lt;&gt;0,TRIM(H149)&lt;&gt;""),H149,IF(OR(K149&lt;&gt;"",L149&lt;&gt;""),"x",""))</f>
      </c>
      <c r="N149">
        <f t="shared" si="51"/>
        <v>0.1440000000000001</v>
      </c>
      <c r="O149">
        <f t="shared" si="52"/>
        <v>130</v>
      </c>
      <c r="P149">
        <f t="shared" si="60"/>
      </c>
      <c r="Q149">
        <f aca="true" t="shared" si="70" ref="Q149:Q180">IF(O149&gt;N$499,"",LOOKUP(O149,N$20:N$499,O$20:O$499)+19-P$19)</f>
      </c>
      <c r="R149">
        <f ca="1" t="shared" si="61"/>
      </c>
      <c r="S149">
        <f ca="1" t="shared" si="62"/>
      </c>
      <c r="T149" s="11">
        <f ca="1" t="shared" si="63"/>
      </c>
      <c r="U149">
        <f ca="1" t="shared" si="64"/>
      </c>
      <c r="V149">
        <f t="shared" si="53"/>
      </c>
      <c r="W149">
        <f ca="1" t="shared" si="65"/>
      </c>
      <c r="X149">
        <f t="shared" si="54"/>
      </c>
      <c r="Y149">
        <f aca="true" t="shared" si="71" ref="Y149:Y212">IF(X149="Hab","",X149)</f>
      </c>
      <c r="Z149">
        <f ca="1" t="shared" si="58"/>
      </c>
      <c r="AL149">
        <f ca="1" t="shared" si="66"/>
      </c>
    </row>
    <row r="150" spans="1:38" ht="15">
      <c r="A150">
        <v>149</v>
      </c>
      <c r="B150">
        <f>IF(A150&gt;N$499,"",$D$2*10000+Calculations!A150)</f>
      </c>
      <c r="C150">
        <f t="shared" si="59"/>
      </c>
      <c r="D150" s="78" t="s">
        <v>1544</v>
      </c>
      <c r="E150" s="87" t="s">
        <v>708</v>
      </c>
      <c r="F150" s="77" t="s">
        <v>830</v>
      </c>
      <c r="G150" s="88" t="s">
        <v>831</v>
      </c>
      <c r="H150" s="11">
        <f>Card_main!J36</f>
        <v>0</v>
      </c>
      <c r="I150" s="11" t="str">
        <f>Card_main!K36</f>
        <v>Hab</v>
      </c>
      <c r="J150" s="11" t="str">
        <f>Card_main!L36</f>
        <v>Com</v>
      </c>
      <c r="K150">
        <f t="shared" si="67"/>
      </c>
      <c r="L150">
        <f t="shared" si="68"/>
      </c>
      <c r="M150">
        <f t="shared" si="69"/>
      </c>
      <c r="N150">
        <f aca="true" t="shared" si="72" ref="N150:N213">IF(M150&lt;&gt;"",INT(N149)+1,N149+0.001)</f>
        <v>0.1450000000000001</v>
      </c>
      <c r="O150">
        <f aca="true" t="shared" si="73" ref="O150:O213">O149+1</f>
        <v>131</v>
      </c>
      <c r="P150">
        <f t="shared" si="60"/>
      </c>
      <c r="Q150">
        <f t="shared" si="70"/>
      </c>
      <c r="R150">
        <f ca="1" t="shared" si="61"/>
      </c>
      <c r="S150">
        <f ca="1" t="shared" si="62"/>
      </c>
      <c r="T150" s="11">
        <f ca="1" t="shared" si="63"/>
      </c>
      <c r="U150">
        <f ca="1" t="shared" si="64"/>
      </c>
      <c r="V150">
        <f t="shared" si="53"/>
      </c>
      <c r="W150">
        <f ca="1" t="shared" si="65"/>
      </c>
      <c r="X150">
        <f t="shared" si="54"/>
      </c>
      <c r="Y150">
        <f t="shared" si="71"/>
      </c>
      <c r="Z150">
        <f ca="1" t="shared" si="58"/>
      </c>
      <c r="AL150">
        <f ca="1" t="shared" si="66"/>
      </c>
    </row>
    <row r="151" spans="1:38" ht="15">
      <c r="A151" s="66">
        <v>150</v>
      </c>
      <c r="B151">
        <f>IF(A151&gt;N$499,"",$D$2*10000+Calculations!A151)</f>
      </c>
      <c r="C151">
        <f t="shared" si="59"/>
      </c>
      <c r="D151" s="78" t="s">
        <v>1545</v>
      </c>
      <c r="E151" s="87" t="s">
        <v>832</v>
      </c>
      <c r="F151" s="77" t="s">
        <v>833</v>
      </c>
      <c r="G151" s="88" t="s">
        <v>65</v>
      </c>
      <c r="H151" s="11">
        <f>Card_main!J37</f>
        <v>0</v>
      </c>
      <c r="I151" s="11" t="str">
        <f>Card_main!K37</f>
        <v>Hab</v>
      </c>
      <c r="J151" s="11" t="str">
        <f>Card_main!L37</f>
        <v>Com</v>
      </c>
      <c r="K151">
        <f t="shared" si="67"/>
      </c>
      <c r="L151">
        <f t="shared" si="68"/>
      </c>
      <c r="M151">
        <f t="shared" si="69"/>
      </c>
      <c r="N151">
        <f t="shared" si="72"/>
        <v>0.1460000000000001</v>
      </c>
      <c r="O151">
        <f t="shared" si="73"/>
        <v>132</v>
      </c>
      <c r="P151">
        <f t="shared" si="60"/>
      </c>
      <c r="Q151">
        <f t="shared" si="70"/>
      </c>
      <c r="R151">
        <f ca="1" t="shared" si="61"/>
      </c>
      <c r="S151">
        <f ca="1" t="shared" si="62"/>
      </c>
      <c r="T151" s="11">
        <f ca="1" t="shared" si="63"/>
      </c>
      <c r="U151">
        <f ca="1" t="shared" si="64"/>
      </c>
      <c r="V151">
        <f t="shared" si="53"/>
      </c>
      <c r="W151">
        <f ca="1" t="shared" si="65"/>
      </c>
      <c r="X151">
        <f t="shared" si="54"/>
      </c>
      <c r="Y151">
        <f t="shared" si="71"/>
      </c>
      <c r="Z151">
        <f ca="1" t="shared" si="58"/>
      </c>
      <c r="AL151">
        <f ca="1" t="shared" si="66"/>
      </c>
    </row>
    <row r="152" spans="1:38" ht="15">
      <c r="A152">
        <v>151</v>
      </c>
      <c r="B152">
        <f>IF(A152&gt;N$499,"",$D$2*10000+Calculations!A152)</f>
      </c>
      <c r="C152">
        <f t="shared" si="59"/>
      </c>
      <c r="D152" s="78" t="s">
        <v>1546</v>
      </c>
      <c r="E152" s="87" t="s">
        <v>834</v>
      </c>
      <c r="F152" s="77" t="s">
        <v>835</v>
      </c>
      <c r="G152" s="88" t="s">
        <v>68</v>
      </c>
      <c r="H152" s="11">
        <f>Card_main!J38</f>
        <v>0</v>
      </c>
      <c r="I152" s="11" t="str">
        <f>Card_main!K38</f>
        <v>Hab</v>
      </c>
      <c r="J152" s="11" t="str">
        <f>Card_main!L38</f>
        <v>Com</v>
      </c>
      <c r="K152">
        <f t="shared" si="67"/>
      </c>
      <c r="L152">
        <f t="shared" si="68"/>
      </c>
      <c r="M152">
        <f t="shared" si="69"/>
      </c>
      <c r="N152">
        <f t="shared" si="72"/>
        <v>0.1470000000000001</v>
      </c>
      <c r="O152">
        <f t="shared" si="73"/>
        <v>133</v>
      </c>
      <c r="P152">
        <f t="shared" si="60"/>
      </c>
      <c r="Q152">
        <f t="shared" si="70"/>
      </c>
      <c r="R152">
        <f ca="1" t="shared" si="61"/>
      </c>
      <c r="S152">
        <f ca="1" t="shared" si="62"/>
      </c>
      <c r="T152" s="11">
        <f ca="1" t="shared" si="63"/>
      </c>
      <c r="U152">
        <f ca="1" t="shared" si="64"/>
      </c>
      <c r="V152">
        <f t="shared" si="53"/>
      </c>
      <c r="W152">
        <f ca="1" t="shared" si="65"/>
      </c>
      <c r="X152">
        <f t="shared" si="54"/>
      </c>
      <c r="Y152">
        <f t="shared" si="71"/>
      </c>
      <c r="Z152">
        <f ca="1" t="shared" si="58"/>
      </c>
      <c r="AL152">
        <f ca="1" t="shared" si="66"/>
      </c>
    </row>
    <row r="153" spans="1:38" ht="15">
      <c r="A153" s="66">
        <v>152</v>
      </c>
      <c r="B153">
        <f>IF(A153&gt;N$499,"",$D$2*10000+Calculations!A153)</f>
      </c>
      <c r="C153">
        <f t="shared" si="59"/>
      </c>
      <c r="D153" s="78" t="s">
        <v>1547</v>
      </c>
      <c r="E153" s="87" t="s">
        <v>836</v>
      </c>
      <c r="F153" s="77" t="s">
        <v>837</v>
      </c>
      <c r="G153" s="88" t="s">
        <v>66</v>
      </c>
      <c r="H153" s="11">
        <f>Card_main!J39</f>
        <v>0</v>
      </c>
      <c r="I153" s="11" t="str">
        <f>Card_main!K39</f>
        <v>Hab</v>
      </c>
      <c r="J153" s="11" t="str">
        <f>Card_main!L39</f>
        <v>Com</v>
      </c>
      <c r="K153">
        <f t="shared" si="67"/>
      </c>
      <c r="L153">
        <f t="shared" si="68"/>
      </c>
      <c r="M153">
        <f t="shared" si="69"/>
      </c>
      <c r="N153">
        <f t="shared" si="72"/>
        <v>0.1480000000000001</v>
      </c>
      <c r="O153">
        <f t="shared" si="73"/>
        <v>134</v>
      </c>
      <c r="P153">
        <f t="shared" si="60"/>
      </c>
      <c r="Q153">
        <f t="shared" si="70"/>
      </c>
      <c r="R153">
        <f ca="1" t="shared" si="61"/>
      </c>
      <c r="S153">
        <f ca="1" t="shared" si="62"/>
      </c>
      <c r="T153" s="11">
        <f ca="1" t="shared" si="63"/>
      </c>
      <c r="U153">
        <f ca="1" t="shared" si="64"/>
      </c>
      <c r="V153">
        <f t="shared" si="53"/>
      </c>
      <c r="W153">
        <f ca="1" t="shared" si="65"/>
      </c>
      <c r="X153">
        <f t="shared" si="54"/>
      </c>
      <c r="Y153">
        <f t="shared" si="71"/>
      </c>
      <c r="Z153">
        <f ca="1" t="shared" si="58"/>
      </c>
      <c r="AL153">
        <f ca="1" t="shared" si="66"/>
      </c>
    </row>
    <row r="154" spans="1:38" ht="15">
      <c r="A154">
        <v>153</v>
      </c>
      <c r="B154">
        <f>IF(A154&gt;N$499,"",$D$2*10000+Calculations!A154)</f>
      </c>
      <c r="C154">
        <f t="shared" si="59"/>
      </c>
      <c r="D154" s="78" t="s">
        <v>1548</v>
      </c>
      <c r="E154" s="87" t="s">
        <v>838</v>
      </c>
      <c r="F154" s="77" t="s">
        <v>839</v>
      </c>
      <c r="G154" s="88" t="s">
        <v>67</v>
      </c>
      <c r="H154" s="11">
        <f>Card_main!J40</f>
        <v>0</v>
      </c>
      <c r="I154" s="11" t="str">
        <f>Card_main!K40</f>
        <v>Hab</v>
      </c>
      <c r="J154" s="11" t="str">
        <f>Card_main!L40</f>
        <v>Com</v>
      </c>
      <c r="K154">
        <f t="shared" si="67"/>
      </c>
      <c r="L154">
        <f t="shared" si="68"/>
      </c>
      <c r="M154">
        <f t="shared" si="69"/>
      </c>
      <c r="N154">
        <f t="shared" si="72"/>
        <v>0.1490000000000001</v>
      </c>
      <c r="O154">
        <f t="shared" si="73"/>
        <v>135</v>
      </c>
      <c r="P154">
        <f t="shared" si="60"/>
      </c>
      <c r="Q154">
        <f t="shared" si="70"/>
      </c>
      <c r="R154">
        <f ca="1" t="shared" si="61"/>
      </c>
      <c r="S154">
        <f ca="1" t="shared" si="62"/>
      </c>
      <c r="T154" s="11">
        <f ca="1" t="shared" si="63"/>
      </c>
      <c r="U154">
        <f ca="1" t="shared" si="64"/>
      </c>
      <c r="V154">
        <f t="shared" si="53"/>
      </c>
      <c r="W154">
        <f ca="1" t="shared" si="65"/>
      </c>
      <c r="X154">
        <f t="shared" si="54"/>
      </c>
      <c r="Y154">
        <f t="shared" si="71"/>
      </c>
      <c r="Z154">
        <f ca="1" t="shared" si="58"/>
      </c>
      <c r="AL154">
        <f ca="1" t="shared" si="66"/>
      </c>
    </row>
    <row r="155" spans="1:38" ht="15">
      <c r="A155" s="66">
        <v>154</v>
      </c>
      <c r="B155">
        <f>IF(A155&gt;N$499,"",$D$2*10000+Calculations!A155)</f>
      </c>
      <c r="C155">
        <f t="shared" si="59"/>
      </c>
      <c r="D155" s="78" t="s">
        <v>1549</v>
      </c>
      <c r="E155" s="87" t="s">
        <v>840</v>
      </c>
      <c r="F155" s="77" t="s">
        <v>841</v>
      </c>
      <c r="G155" s="88" t="s">
        <v>69</v>
      </c>
      <c r="H155" s="11">
        <f>Card_main!J41</f>
        <v>0</v>
      </c>
      <c r="I155" s="11" t="str">
        <f>Card_main!K41</f>
        <v>Hab</v>
      </c>
      <c r="J155" s="11" t="str">
        <f>Card_main!L41</f>
        <v>Com</v>
      </c>
      <c r="K155">
        <f t="shared" si="67"/>
      </c>
      <c r="L155">
        <f t="shared" si="68"/>
      </c>
      <c r="M155">
        <f t="shared" si="69"/>
      </c>
      <c r="N155">
        <f t="shared" si="72"/>
        <v>0.1500000000000001</v>
      </c>
      <c r="O155">
        <f t="shared" si="73"/>
        <v>136</v>
      </c>
      <c r="P155">
        <f t="shared" si="60"/>
      </c>
      <c r="Q155">
        <f t="shared" si="70"/>
      </c>
      <c r="R155">
        <f ca="1" t="shared" si="61"/>
      </c>
      <c r="S155">
        <f ca="1" t="shared" si="62"/>
      </c>
      <c r="T155" s="11">
        <f ca="1" t="shared" si="63"/>
      </c>
      <c r="U155">
        <f ca="1" t="shared" si="64"/>
      </c>
      <c r="V155">
        <f aca="true" t="shared" si="74" ref="V155:V218">IF(U155="Hab","",U155)</f>
      </c>
      <c r="W155">
        <f ca="1" t="shared" si="65"/>
      </c>
      <c r="X155">
        <f aca="true" t="shared" si="75" ref="X155:X218">IF(W155="Com","",W155)</f>
      </c>
      <c r="Y155">
        <f t="shared" si="71"/>
      </c>
      <c r="Z155">
        <f aca="true" ca="1" t="shared" si="76" ref="Z155:Z186">IF(O155&gt;N$493,"",INDIRECT(ADDRESS($Q155,10)))</f>
      </c>
      <c r="AL155">
        <f ca="1" t="shared" si="66"/>
      </c>
    </row>
    <row r="156" spans="1:38" ht="15">
      <c r="A156">
        <v>155</v>
      </c>
      <c r="B156">
        <f>IF(A156&gt;N$499,"",$D$2*10000+Calculations!A156)</f>
      </c>
      <c r="C156">
        <f t="shared" si="59"/>
      </c>
      <c r="D156" s="78" t="s">
        <v>1550</v>
      </c>
      <c r="E156" s="87" t="s">
        <v>842</v>
      </c>
      <c r="F156" s="77" t="s">
        <v>843</v>
      </c>
      <c r="G156" s="88" t="s">
        <v>70</v>
      </c>
      <c r="H156" s="11">
        <f>Card_main!J42</f>
        <v>0</v>
      </c>
      <c r="I156" s="11" t="str">
        <f>Card_main!K42</f>
        <v>Hab</v>
      </c>
      <c r="J156" s="11" t="str">
        <f>Card_main!L42</f>
        <v>Com</v>
      </c>
      <c r="K156">
        <f t="shared" si="67"/>
      </c>
      <c r="L156">
        <f t="shared" si="68"/>
      </c>
      <c r="M156">
        <f t="shared" si="69"/>
      </c>
      <c r="N156">
        <f t="shared" si="72"/>
        <v>0.1510000000000001</v>
      </c>
      <c r="O156">
        <f t="shared" si="73"/>
        <v>137</v>
      </c>
      <c r="P156">
        <f t="shared" si="60"/>
      </c>
      <c r="Q156">
        <f t="shared" si="70"/>
      </c>
      <c r="R156">
        <f ca="1" t="shared" si="61"/>
      </c>
      <c r="S156">
        <f ca="1" t="shared" si="62"/>
      </c>
      <c r="T156" s="11">
        <f ca="1" t="shared" si="63"/>
      </c>
      <c r="U156">
        <f ca="1" t="shared" si="64"/>
      </c>
      <c r="V156">
        <f t="shared" si="74"/>
      </c>
      <c r="W156">
        <f ca="1" t="shared" si="65"/>
      </c>
      <c r="X156">
        <f t="shared" si="75"/>
      </c>
      <c r="Y156">
        <f t="shared" si="71"/>
      </c>
      <c r="Z156">
        <f ca="1" t="shared" si="76"/>
      </c>
      <c r="AL156">
        <f ca="1" t="shared" si="66"/>
      </c>
    </row>
    <row r="157" spans="1:38" ht="15">
      <c r="A157" s="66">
        <v>156</v>
      </c>
      <c r="B157">
        <f>IF(A157&gt;N$499,"",$D$2*10000+Calculations!A157)</f>
      </c>
      <c r="C157">
        <f t="shared" si="59"/>
      </c>
      <c r="D157" s="78" t="s">
        <v>1551</v>
      </c>
      <c r="E157" s="87" t="s">
        <v>239</v>
      </c>
      <c r="F157" s="77" t="s">
        <v>844</v>
      </c>
      <c r="G157" s="90" t="s">
        <v>71</v>
      </c>
      <c r="H157" s="11">
        <f>Card_main!J43</f>
        <v>0</v>
      </c>
      <c r="I157" s="11" t="str">
        <f>Card_main!K43</f>
        <v>Hab</v>
      </c>
      <c r="J157" s="11" t="str">
        <f>Card_main!L43</f>
        <v>Com</v>
      </c>
      <c r="K157">
        <f t="shared" si="67"/>
      </c>
      <c r="L157">
        <f t="shared" si="68"/>
      </c>
      <c r="M157">
        <f t="shared" si="69"/>
      </c>
      <c r="N157">
        <f t="shared" si="72"/>
        <v>0.1520000000000001</v>
      </c>
      <c r="O157">
        <f t="shared" si="73"/>
        <v>138</v>
      </c>
      <c r="P157">
        <f t="shared" si="60"/>
      </c>
      <c r="Q157">
        <f t="shared" si="70"/>
      </c>
      <c r="R157">
        <f ca="1" t="shared" si="61"/>
      </c>
      <c r="S157">
        <f ca="1" t="shared" si="62"/>
      </c>
      <c r="T157" s="11">
        <f ca="1" t="shared" si="63"/>
      </c>
      <c r="U157">
        <f ca="1" t="shared" si="64"/>
      </c>
      <c r="V157">
        <f t="shared" si="74"/>
      </c>
      <c r="W157">
        <f ca="1" t="shared" si="65"/>
      </c>
      <c r="X157">
        <f t="shared" si="75"/>
      </c>
      <c r="Y157">
        <f t="shared" si="71"/>
      </c>
      <c r="Z157">
        <f ca="1" t="shared" si="76"/>
      </c>
      <c r="AL157">
        <f ca="1" t="shared" si="66"/>
      </c>
    </row>
    <row r="158" spans="1:38" ht="15">
      <c r="A158">
        <v>157</v>
      </c>
      <c r="B158">
        <f>IF(A158&gt;N$499,"",$D$2*10000+Calculations!A158)</f>
      </c>
      <c r="C158">
        <f t="shared" si="59"/>
      </c>
      <c r="D158" s="78" t="s">
        <v>1552</v>
      </c>
      <c r="E158" s="87" t="s">
        <v>845</v>
      </c>
      <c r="F158" s="77" t="s">
        <v>846</v>
      </c>
      <c r="G158" s="90" t="s">
        <v>72</v>
      </c>
      <c r="H158" s="11">
        <f>Card_main!J44</f>
        <v>0</v>
      </c>
      <c r="I158" s="11" t="str">
        <f>Card_main!K44</f>
        <v>Hab</v>
      </c>
      <c r="J158" s="11" t="str">
        <f>Card_main!L44</f>
        <v>Com</v>
      </c>
      <c r="K158">
        <f t="shared" si="67"/>
      </c>
      <c r="L158">
        <f t="shared" si="68"/>
      </c>
      <c r="M158">
        <f t="shared" si="69"/>
      </c>
      <c r="N158">
        <f t="shared" si="72"/>
        <v>0.1530000000000001</v>
      </c>
      <c r="O158">
        <f t="shared" si="73"/>
        <v>139</v>
      </c>
      <c r="P158">
        <f t="shared" si="60"/>
      </c>
      <c r="Q158">
        <f t="shared" si="70"/>
      </c>
      <c r="R158">
        <f ca="1" t="shared" si="61"/>
      </c>
      <c r="S158">
        <f ca="1" t="shared" si="62"/>
      </c>
      <c r="T158" s="11">
        <f ca="1" t="shared" si="63"/>
      </c>
      <c r="U158">
        <f ca="1" t="shared" si="64"/>
      </c>
      <c r="V158">
        <f t="shared" si="74"/>
      </c>
      <c r="W158">
        <f ca="1" t="shared" si="65"/>
      </c>
      <c r="X158">
        <f t="shared" si="75"/>
      </c>
      <c r="Y158">
        <f t="shared" si="71"/>
      </c>
      <c r="Z158">
        <f ca="1" t="shared" si="76"/>
      </c>
      <c r="AL158">
        <f ca="1" t="shared" si="66"/>
      </c>
    </row>
    <row r="159" spans="1:38" ht="15">
      <c r="A159" s="66">
        <v>158</v>
      </c>
      <c r="B159">
        <f>IF(A159&gt;N$499,"",$D$2*10000+Calculations!A159)</f>
      </c>
      <c r="C159">
        <f t="shared" si="59"/>
      </c>
      <c r="D159" s="78" t="s">
        <v>1553</v>
      </c>
      <c r="E159" s="87" t="s">
        <v>240</v>
      </c>
      <c r="F159" s="77" t="s">
        <v>847</v>
      </c>
      <c r="G159" s="88" t="s">
        <v>74</v>
      </c>
      <c r="H159" s="11">
        <f>Card_main!J45</f>
        <v>0</v>
      </c>
      <c r="I159" s="11" t="str">
        <f>Card_main!K45</f>
        <v>Hab</v>
      </c>
      <c r="J159" s="11" t="str">
        <f>Card_main!L45</f>
        <v>Com</v>
      </c>
      <c r="K159">
        <f t="shared" si="67"/>
      </c>
      <c r="L159">
        <f t="shared" si="68"/>
      </c>
      <c r="M159">
        <f t="shared" si="69"/>
      </c>
      <c r="N159">
        <f t="shared" si="72"/>
        <v>0.1540000000000001</v>
      </c>
      <c r="O159">
        <f t="shared" si="73"/>
        <v>140</v>
      </c>
      <c r="P159">
        <f t="shared" si="60"/>
      </c>
      <c r="Q159">
        <f t="shared" si="70"/>
      </c>
      <c r="R159">
        <f ca="1" t="shared" si="61"/>
      </c>
      <c r="S159">
        <f ca="1" t="shared" si="62"/>
      </c>
      <c r="T159" s="11">
        <f ca="1" t="shared" si="63"/>
      </c>
      <c r="U159">
        <f ca="1" t="shared" si="64"/>
      </c>
      <c r="V159">
        <f t="shared" si="74"/>
      </c>
      <c r="W159">
        <f ca="1" t="shared" si="65"/>
      </c>
      <c r="X159">
        <f t="shared" si="75"/>
      </c>
      <c r="Y159">
        <f t="shared" si="71"/>
      </c>
      <c r="Z159">
        <f ca="1" t="shared" si="76"/>
      </c>
      <c r="AL159">
        <f ca="1" t="shared" si="66"/>
      </c>
    </row>
    <row r="160" spans="1:38" ht="15">
      <c r="A160">
        <v>159</v>
      </c>
      <c r="B160">
        <f>IF(A160&gt;N$499,"",$D$2*10000+Calculations!A160)</f>
      </c>
      <c r="C160">
        <f t="shared" si="59"/>
      </c>
      <c r="D160" s="78" t="s">
        <v>1554</v>
      </c>
      <c r="E160" s="87" t="s">
        <v>848</v>
      </c>
      <c r="F160" s="77" t="s">
        <v>849</v>
      </c>
      <c r="G160" s="88" t="s">
        <v>850</v>
      </c>
      <c r="H160" s="11">
        <f>Card_main!J46</f>
        <v>0</v>
      </c>
      <c r="I160" s="11" t="str">
        <f>Card_main!K46</f>
        <v>Hab</v>
      </c>
      <c r="J160" s="11" t="str">
        <f>Card_main!L46</f>
        <v>Com</v>
      </c>
      <c r="K160">
        <f t="shared" si="67"/>
      </c>
      <c r="L160">
        <f t="shared" si="68"/>
      </c>
      <c r="M160">
        <f t="shared" si="69"/>
      </c>
      <c r="N160">
        <f t="shared" si="72"/>
        <v>0.1550000000000001</v>
      </c>
      <c r="O160">
        <f t="shared" si="73"/>
        <v>141</v>
      </c>
      <c r="P160">
        <f t="shared" si="60"/>
      </c>
      <c r="Q160">
        <f t="shared" si="70"/>
      </c>
      <c r="R160">
        <f ca="1" t="shared" si="61"/>
      </c>
      <c r="S160">
        <f ca="1" t="shared" si="62"/>
      </c>
      <c r="T160" s="11">
        <f ca="1" t="shared" si="63"/>
      </c>
      <c r="U160">
        <f ca="1" t="shared" si="64"/>
      </c>
      <c r="V160">
        <f t="shared" si="74"/>
      </c>
      <c r="W160">
        <f ca="1" t="shared" si="65"/>
      </c>
      <c r="X160">
        <f t="shared" si="75"/>
      </c>
      <c r="Y160">
        <f t="shared" si="71"/>
      </c>
      <c r="Z160">
        <f ca="1" t="shared" si="76"/>
      </c>
      <c r="AL160">
        <f ca="1" t="shared" si="66"/>
      </c>
    </row>
    <row r="161" spans="1:38" ht="15">
      <c r="A161" s="66">
        <v>160</v>
      </c>
      <c r="B161">
        <f>IF(A161&gt;N$499,"",$D$2*10000+Calculations!A161)</f>
      </c>
      <c r="C161">
        <f t="shared" si="59"/>
      </c>
      <c r="D161" s="78" t="s">
        <v>1555</v>
      </c>
      <c r="E161" s="87" t="s">
        <v>851</v>
      </c>
      <c r="F161" s="77" t="s">
        <v>852</v>
      </c>
      <c r="G161" s="88" t="s">
        <v>853</v>
      </c>
      <c r="H161" s="11">
        <f>Card_main!J47</f>
        <v>0</v>
      </c>
      <c r="I161" s="11" t="str">
        <f>Card_main!K47</f>
        <v>Hab</v>
      </c>
      <c r="J161" s="11" t="str">
        <f>Card_main!L47</f>
        <v>Com</v>
      </c>
      <c r="K161">
        <f t="shared" si="67"/>
      </c>
      <c r="L161">
        <f t="shared" si="68"/>
      </c>
      <c r="M161">
        <f t="shared" si="69"/>
      </c>
      <c r="N161">
        <f t="shared" si="72"/>
        <v>0.1560000000000001</v>
      </c>
      <c r="O161">
        <f t="shared" si="73"/>
        <v>142</v>
      </c>
      <c r="P161">
        <f t="shared" si="60"/>
      </c>
      <c r="Q161">
        <f t="shared" si="70"/>
      </c>
      <c r="R161">
        <f ca="1" t="shared" si="61"/>
      </c>
      <c r="S161">
        <f ca="1" t="shared" si="62"/>
      </c>
      <c r="T161" s="11">
        <f ca="1" t="shared" si="63"/>
      </c>
      <c r="U161">
        <f ca="1" t="shared" si="64"/>
      </c>
      <c r="V161">
        <f t="shared" si="74"/>
      </c>
      <c r="W161">
        <f ca="1" t="shared" si="65"/>
      </c>
      <c r="X161">
        <f t="shared" si="75"/>
      </c>
      <c r="Y161">
        <f t="shared" si="71"/>
      </c>
      <c r="Z161">
        <f ca="1" t="shared" si="76"/>
      </c>
      <c r="AL161">
        <f ca="1" t="shared" si="66"/>
      </c>
    </row>
    <row r="162" spans="1:38" ht="15">
      <c r="A162">
        <v>161</v>
      </c>
      <c r="B162">
        <f>IF(A162&gt;N$499,"",$D$2*10000+Calculations!A162)</f>
      </c>
      <c r="C162">
        <f aca="true" t="shared" si="77" ref="C162:C193">IF(A162&gt;N$499,"",IF(A162&gt;F$2,A162-F$2+19,A162+4))</f>
      </c>
      <c r="D162" s="78" t="s">
        <v>1556</v>
      </c>
      <c r="E162" s="87" t="s">
        <v>854</v>
      </c>
      <c r="F162" s="77" t="s">
        <v>855</v>
      </c>
      <c r="G162" s="88" t="s">
        <v>79</v>
      </c>
      <c r="H162" s="11">
        <f>Card_main!J48</f>
        <v>0</v>
      </c>
      <c r="I162" s="11" t="str">
        <f>Card_main!K48</f>
        <v>Hab</v>
      </c>
      <c r="J162" s="11" t="str">
        <f>Card_main!L48</f>
        <v>Com</v>
      </c>
      <c r="K162">
        <f t="shared" si="67"/>
      </c>
      <c r="L162">
        <f t="shared" si="68"/>
      </c>
      <c r="M162">
        <f t="shared" si="69"/>
      </c>
      <c r="N162">
        <f t="shared" si="72"/>
        <v>0.1570000000000001</v>
      </c>
      <c r="O162">
        <f t="shared" si="73"/>
        <v>143</v>
      </c>
      <c r="P162">
        <f t="shared" si="60"/>
      </c>
      <c r="Q162">
        <f t="shared" si="70"/>
      </c>
      <c r="R162">
        <f ca="1" t="shared" si="61"/>
      </c>
      <c r="S162">
        <f ca="1" t="shared" si="62"/>
      </c>
      <c r="T162" s="11">
        <f ca="1" t="shared" si="63"/>
      </c>
      <c r="U162">
        <f ca="1" t="shared" si="64"/>
      </c>
      <c r="V162">
        <f t="shared" si="74"/>
      </c>
      <c r="W162">
        <f ca="1" t="shared" si="65"/>
      </c>
      <c r="X162">
        <f t="shared" si="75"/>
      </c>
      <c r="Y162">
        <f t="shared" si="71"/>
      </c>
      <c r="Z162">
        <f ca="1" t="shared" si="76"/>
      </c>
      <c r="AL162">
        <f ca="1" t="shared" si="66"/>
      </c>
    </row>
    <row r="163" spans="1:38" ht="15">
      <c r="A163" s="66">
        <v>162</v>
      </c>
      <c r="B163">
        <f>IF(A163&gt;N$499,"",$D$2*10000+Calculations!A163)</f>
      </c>
      <c r="C163">
        <f t="shared" si="77"/>
      </c>
      <c r="D163" s="78" t="s">
        <v>1557</v>
      </c>
      <c r="E163" s="87" t="s">
        <v>856</v>
      </c>
      <c r="F163" s="77" t="s">
        <v>857</v>
      </c>
      <c r="G163" s="88" t="s">
        <v>858</v>
      </c>
      <c r="H163" s="11">
        <f>Card_main!J49</f>
        <v>0</v>
      </c>
      <c r="I163" s="11" t="str">
        <f>Card_main!K49</f>
        <v>Hab</v>
      </c>
      <c r="J163" s="11" t="str">
        <f>Card_main!L49</f>
        <v>Com</v>
      </c>
      <c r="K163">
        <f t="shared" si="67"/>
      </c>
      <c r="L163">
        <f t="shared" si="68"/>
      </c>
      <c r="M163">
        <f t="shared" si="69"/>
      </c>
      <c r="N163">
        <f t="shared" si="72"/>
        <v>0.1580000000000001</v>
      </c>
      <c r="O163">
        <f t="shared" si="73"/>
        <v>144</v>
      </c>
      <c r="P163">
        <f t="shared" si="60"/>
      </c>
      <c r="Q163">
        <f t="shared" si="70"/>
      </c>
      <c r="R163">
        <f ca="1" t="shared" si="61"/>
      </c>
      <c r="S163">
        <f ca="1" t="shared" si="62"/>
      </c>
      <c r="T163" s="11">
        <f ca="1" t="shared" si="63"/>
      </c>
      <c r="U163">
        <f ca="1" t="shared" si="64"/>
      </c>
      <c r="V163">
        <f t="shared" si="74"/>
      </c>
      <c r="W163">
        <f ca="1" t="shared" si="65"/>
      </c>
      <c r="X163">
        <f t="shared" si="75"/>
      </c>
      <c r="Y163">
        <f t="shared" si="71"/>
      </c>
      <c r="Z163">
        <f ca="1" t="shared" si="76"/>
      </c>
      <c r="AL163">
        <f ca="1" t="shared" si="66"/>
      </c>
    </row>
    <row r="164" spans="1:38" ht="15">
      <c r="A164">
        <v>163</v>
      </c>
      <c r="B164">
        <f>IF(A164&gt;N$499,"",$D$2*10000+Calculations!A164)</f>
      </c>
      <c r="C164">
        <f t="shared" si="77"/>
      </c>
      <c r="D164" s="78" t="s">
        <v>1558</v>
      </c>
      <c r="E164" s="87" t="s">
        <v>1893</v>
      </c>
      <c r="F164" s="77" t="s">
        <v>859</v>
      </c>
      <c r="G164" s="90" t="s">
        <v>5</v>
      </c>
      <c r="H164" s="11">
        <f>Card_main!N2</f>
        <v>0</v>
      </c>
      <c r="I164" s="11" t="str">
        <f>Card_main!O2</f>
        <v>Hab</v>
      </c>
      <c r="J164" s="11" t="str">
        <f>Card_main!P2</f>
        <v>Com</v>
      </c>
      <c r="K164">
        <f t="shared" si="67"/>
      </c>
      <c r="L164">
        <f t="shared" si="68"/>
      </c>
      <c r="M164">
        <f t="shared" si="69"/>
      </c>
      <c r="N164">
        <f t="shared" si="72"/>
        <v>0.1590000000000001</v>
      </c>
      <c r="O164">
        <f t="shared" si="73"/>
        <v>145</v>
      </c>
      <c r="P164">
        <f t="shared" si="60"/>
      </c>
      <c r="Q164">
        <f t="shared" si="70"/>
      </c>
      <c r="R164">
        <f ca="1" t="shared" si="61"/>
      </c>
      <c r="S164">
        <f ca="1" t="shared" si="62"/>
      </c>
      <c r="T164" s="11">
        <f ca="1" t="shared" si="63"/>
      </c>
      <c r="U164">
        <f ca="1" t="shared" si="64"/>
      </c>
      <c r="V164">
        <f t="shared" si="74"/>
      </c>
      <c r="W164">
        <f ca="1" t="shared" si="65"/>
      </c>
      <c r="X164">
        <f t="shared" si="75"/>
      </c>
      <c r="Y164">
        <f t="shared" si="71"/>
      </c>
      <c r="Z164">
        <f ca="1" t="shared" si="76"/>
      </c>
      <c r="AL164">
        <f ca="1" t="shared" si="66"/>
      </c>
    </row>
    <row r="165" spans="1:38" ht="15">
      <c r="A165" s="66">
        <v>164</v>
      </c>
      <c r="B165">
        <f>IF(A165&gt;N$499,"",$D$2*10000+Calculations!A165)</f>
      </c>
      <c r="C165">
        <f t="shared" si="77"/>
      </c>
      <c r="D165" s="78" t="s">
        <v>1559</v>
      </c>
      <c r="E165" s="87" t="s">
        <v>860</v>
      </c>
      <c r="F165" s="77" t="s">
        <v>861</v>
      </c>
      <c r="G165" s="88" t="s">
        <v>226</v>
      </c>
      <c r="H165" s="11">
        <f>Card_main!N3</f>
        <v>0</v>
      </c>
      <c r="I165" s="11" t="str">
        <f>Card_main!O3</f>
        <v>Hab</v>
      </c>
      <c r="J165" s="11" t="str">
        <f>Card_main!P3</f>
        <v>Com</v>
      </c>
      <c r="K165">
        <f t="shared" si="67"/>
      </c>
      <c r="L165">
        <f t="shared" si="68"/>
      </c>
      <c r="M165">
        <f t="shared" si="69"/>
      </c>
      <c r="N165">
        <f t="shared" si="72"/>
        <v>0.16000000000000011</v>
      </c>
      <c r="O165">
        <f t="shared" si="73"/>
        <v>146</v>
      </c>
      <c r="P165">
        <f t="shared" si="60"/>
      </c>
      <c r="Q165">
        <f t="shared" si="70"/>
      </c>
      <c r="R165">
        <f ca="1" t="shared" si="61"/>
      </c>
      <c r="S165">
        <f ca="1" t="shared" si="62"/>
      </c>
      <c r="T165" s="11">
        <f ca="1" t="shared" si="63"/>
      </c>
      <c r="U165">
        <f ca="1" t="shared" si="64"/>
      </c>
      <c r="V165">
        <f t="shared" si="74"/>
      </c>
      <c r="W165">
        <f ca="1" t="shared" si="65"/>
      </c>
      <c r="X165">
        <f t="shared" si="75"/>
      </c>
      <c r="Y165">
        <f t="shared" si="71"/>
      </c>
      <c r="Z165">
        <f ca="1" t="shared" si="76"/>
      </c>
      <c r="AL165">
        <f ca="1" t="shared" si="66"/>
      </c>
    </row>
    <row r="166" spans="1:38" ht="15">
      <c r="A166">
        <v>165</v>
      </c>
      <c r="B166">
        <f>IF(A166&gt;N$499,"",$D$2*10000+Calculations!A166)</f>
      </c>
      <c r="C166">
        <f t="shared" si="77"/>
      </c>
      <c r="D166" s="78" t="s">
        <v>1560</v>
      </c>
      <c r="E166" s="87" t="s">
        <v>266</v>
      </c>
      <c r="F166" s="77" t="s">
        <v>862</v>
      </c>
      <c r="G166" s="88" t="s">
        <v>80</v>
      </c>
      <c r="H166" s="11">
        <f>Card_main!N4</f>
        <v>0</v>
      </c>
      <c r="I166" s="11" t="str">
        <f>Card_main!O4</f>
        <v>Hab</v>
      </c>
      <c r="J166" s="11" t="str">
        <f>Card_main!P4</f>
        <v>Com</v>
      </c>
      <c r="K166">
        <f t="shared" si="67"/>
      </c>
      <c r="L166">
        <f t="shared" si="68"/>
      </c>
      <c r="M166">
        <f t="shared" si="69"/>
      </c>
      <c r="N166">
        <f t="shared" si="72"/>
        <v>0.16100000000000012</v>
      </c>
      <c r="O166">
        <f t="shared" si="73"/>
        <v>147</v>
      </c>
      <c r="P166">
        <f t="shared" si="60"/>
      </c>
      <c r="Q166">
        <f t="shared" si="70"/>
      </c>
      <c r="R166">
        <f ca="1" t="shared" si="61"/>
      </c>
      <c r="S166">
        <f ca="1" t="shared" si="62"/>
      </c>
      <c r="T166" s="11">
        <f ca="1" t="shared" si="63"/>
      </c>
      <c r="U166">
        <f ca="1" t="shared" si="64"/>
      </c>
      <c r="V166">
        <f t="shared" si="74"/>
      </c>
      <c r="W166">
        <f ca="1" t="shared" si="65"/>
      </c>
      <c r="X166">
        <f t="shared" si="75"/>
      </c>
      <c r="Y166">
        <f t="shared" si="71"/>
      </c>
      <c r="Z166">
        <f ca="1" t="shared" si="76"/>
      </c>
      <c r="AL166">
        <f ca="1" t="shared" si="66"/>
      </c>
    </row>
    <row r="167" spans="1:38" ht="15">
      <c r="A167" s="66">
        <v>166</v>
      </c>
      <c r="B167">
        <f>IF(A167&gt;N$499,"",$D$2*10000+Calculations!A167)</f>
      </c>
      <c r="C167">
        <f t="shared" si="77"/>
      </c>
      <c r="D167" s="78" t="s">
        <v>1561</v>
      </c>
      <c r="E167" s="87" t="s">
        <v>842</v>
      </c>
      <c r="F167" s="77" t="s">
        <v>863</v>
      </c>
      <c r="G167" s="88" t="s">
        <v>864</v>
      </c>
      <c r="H167" s="11">
        <f>Card_main!N5</f>
        <v>0</v>
      </c>
      <c r="I167" s="11" t="str">
        <f>Card_main!O5</f>
        <v>Hab</v>
      </c>
      <c r="J167" s="11" t="str">
        <f>Card_main!P5</f>
        <v>Com</v>
      </c>
      <c r="K167">
        <f t="shared" si="67"/>
      </c>
      <c r="L167">
        <f t="shared" si="68"/>
      </c>
      <c r="M167">
        <f t="shared" si="69"/>
      </c>
      <c r="N167">
        <f t="shared" si="72"/>
        <v>0.16200000000000012</v>
      </c>
      <c r="O167">
        <f t="shared" si="73"/>
        <v>148</v>
      </c>
      <c r="P167">
        <f t="shared" si="60"/>
      </c>
      <c r="Q167">
        <f t="shared" si="70"/>
      </c>
      <c r="R167">
        <f ca="1" t="shared" si="61"/>
      </c>
      <c r="S167">
        <f ca="1" t="shared" si="62"/>
      </c>
      <c r="T167" s="11">
        <f ca="1" t="shared" si="63"/>
      </c>
      <c r="U167">
        <f ca="1" t="shared" si="64"/>
      </c>
      <c r="V167">
        <f t="shared" si="74"/>
      </c>
      <c r="W167">
        <f ca="1" t="shared" si="65"/>
      </c>
      <c r="X167">
        <f t="shared" si="75"/>
      </c>
      <c r="Y167">
        <f t="shared" si="71"/>
      </c>
      <c r="Z167">
        <f ca="1" t="shared" si="76"/>
      </c>
      <c r="AL167">
        <f ca="1" t="shared" si="66"/>
      </c>
    </row>
    <row r="168" spans="1:38" ht="15">
      <c r="A168">
        <v>167</v>
      </c>
      <c r="B168">
        <f>IF(A168&gt;N$499,"",$D$2*10000+Calculations!A168)</f>
      </c>
      <c r="C168">
        <f t="shared" si="77"/>
      </c>
      <c r="D168" s="78" t="s">
        <v>1562</v>
      </c>
      <c r="E168" s="87" t="s">
        <v>357</v>
      </c>
      <c r="F168" s="77" t="s">
        <v>865</v>
      </c>
      <c r="G168" s="88" t="s">
        <v>81</v>
      </c>
      <c r="H168" s="11">
        <f>Card_main!N6</f>
        <v>0</v>
      </c>
      <c r="I168" s="11" t="str">
        <f>Card_main!O6</f>
        <v>Hab</v>
      </c>
      <c r="J168" s="11" t="str">
        <f>Card_main!P6</f>
        <v>Com</v>
      </c>
      <c r="K168">
        <f t="shared" si="67"/>
      </c>
      <c r="L168">
        <f t="shared" si="68"/>
      </c>
      <c r="M168">
        <f t="shared" si="69"/>
      </c>
      <c r="N168">
        <f t="shared" si="72"/>
        <v>0.16300000000000012</v>
      </c>
      <c r="O168">
        <f t="shared" si="73"/>
        <v>149</v>
      </c>
      <c r="P168">
        <f t="shared" si="60"/>
      </c>
      <c r="Q168">
        <f t="shared" si="70"/>
      </c>
      <c r="R168">
        <f ca="1" t="shared" si="61"/>
      </c>
      <c r="S168">
        <f ca="1" t="shared" si="62"/>
      </c>
      <c r="T168" s="11">
        <f ca="1" t="shared" si="63"/>
      </c>
      <c r="U168">
        <f ca="1" t="shared" si="64"/>
      </c>
      <c r="V168">
        <f t="shared" si="74"/>
      </c>
      <c r="W168">
        <f ca="1" t="shared" si="65"/>
      </c>
      <c r="X168">
        <f t="shared" si="75"/>
      </c>
      <c r="Y168">
        <f t="shared" si="71"/>
      </c>
      <c r="Z168">
        <f ca="1" t="shared" si="76"/>
      </c>
      <c r="AL168">
        <f ca="1" t="shared" si="66"/>
      </c>
    </row>
    <row r="169" spans="1:38" ht="15">
      <c r="A169" s="66">
        <v>168</v>
      </c>
      <c r="B169">
        <f>IF(A169&gt;N$499,"",$D$2*10000+Calculations!A169)</f>
      </c>
      <c r="C169">
        <f t="shared" si="77"/>
      </c>
      <c r="D169" s="78" t="s">
        <v>1563</v>
      </c>
      <c r="E169" s="87" t="s">
        <v>330</v>
      </c>
      <c r="F169" s="77" t="s">
        <v>866</v>
      </c>
      <c r="G169" s="88" t="s">
        <v>1</v>
      </c>
      <c r="H169" s="11">
        <f>Card_main!N7</f>
        <v>0</v>
      </c>
      <c r="I169" s="11" t="str">
        <f>Card_main!O7</f>
        <v>Hab</v>
      </c>
      <c r="J169" s="11" t="str">
        <f>Card_main!P7</f>
        <v>Com</v>
      </c>
      <c r="K169">
        <f t="shared" si="67"/>
      </c>
      <c r="L169">
        <f t="shared" si="68"/>
      </c>
      <c r="M169">
        <f t="shared" si="69"/>
      </c>
      <c r="N169">
        <f t="shared" si="72"/>
        <v>0.16400000000000012</v>
      </c>
      <c r="O169">
        <f t="shared" si="73"/>
        <v>150</v>
      </c>
      <c r="P169">
        <f t="shared" si="60"/>
      </c>
      <c r="Q169">
        <f t="shared" si="70"/>
      </c>
      <c r="R169">
        <f ca="1" t="shared" si="61"/>
      </c>
      <c r="S169">
        <f ca="1" t="shared" si="62"/>
      </c>
      <c r="T169" s="11">
        <f ca="1" t="shared" si="63"/>
      </c>
      <c r="U169">
        <f ca="1" t="shared" si="64"/>
      </c>
      <c r="V169">
        <f t="shared" si="74"/>
      </c>
      <c r="W169">
        <f ca="1" t="shared" si="65"/>
      </c>
      <c r="X169">
        <f t="shared" si="75"/>
      </c>
      <c r="Y169">
        <f t="shared" si="71"/>
      </c>
      <c r="Z169">
        <f ca="1" t="shared" si="76"/>
      </c>
      <c r="AL169">
        <f ca="1" t="shared" si="66"/>
      </c>
    </row>
    <row r="170" spans="1:38" ht="15">
      <c r="A170">
        <v>169</v>
      </c>
      <c r="B170">
        <f>IF(A170&gt;N$499,"",$D$2*10000+Calculations!A170)</f>
      </c>
      <c r="C170">
        <f t="shared" si="77"/>
      </c>
      <c r="D170" s="78" t="s">
        <v>1564</v>
      </c>
      <c r="E170" s="87" t="s">
        <v>241</v>
      </c>
      <c r="F170" s="77" t="s">
        <v>867</v>
      </c>
      <c r="G170" s="88" t="s">
        <v>146</v>
      </c>
      <c r="H170" s="11">
        <f>Card_main!N8</f>
        <v>0</v>
      </c>
      <c r="I170" s="11" t="str">
        <f>Card_main!O8</f>
        <v>Hab</v>
      </c>
      <c r="J170" s="11" t="str">
        <f>Card_main!P8</f>
        <v>Com</v>
      </c>
      <c r="K170">
        <f t="shared" si="67"/>
      </c>
      <c r="L170">
        <f t="shared" si="68"/>
      </c>
      <c r="M170">
        <f t="shared" si="69"/>
      </c>
      <c r="N170">
        <f t="shared" si="72"/>
        <v>0.16500000000000012</v>
      </c>
      <c r="O170">
        <f t="shared" si="73"/>
        <v>151</v>
      </c>
      <c r="P170">
        <f t="shared" si="60"/>
      </c>
      <c r="Q170">
        <f t="shared" si="70"/>
      </c>
      <c r="R170">
        <f ca="1" t="shared" si="61"/>
      </c>
      <c r="S170">
        <f ca="1" t="shared" si="62"/>
      </c>
      <c r="T170" s="11">
        <f ca="1" t="shared" si="63"/>
      </c>
      <c r="U170">
        <f ca="1" t="shared" si="64"/>
      </c>
      <c r="V170">
        <f t="shared" si="74"/>
      </c>
      <c r="W170">
        <f ca="1" t="shared" si="65"/>
      </c>
      <c r="X170">
        <f t="shared" si="75"/>
      </c>
      <c r="Y170">
        <f t="shared" si="71"/>
      </c>
      <c r="Z170">
        <f ca="1" t="shared" si="76"/>
      </c>
      <c r="AL170">
        <f ca="1" t="shared" si="66"/>
      </c>
    </row>
    <row r="171" spans="1:38" ht="15">
      <c r="A171" s="66">
        <v>170</v>
      </c>
      <c r="B171">
        <f>IF(A171&gt;N$499,"",$D$2*10000+Calculations!A171)</f>
      </c>
      <c r="C171">
        <f t="shared" si="77"/>
      </c>
      <c r="D171" s="78" t="s">
        <v>1565</v>
      </c>
      <c r="E171" s="87" t="s">
        <v>242</v>
      </c>
      <c r="F171" s="77" t="s">
        <v>868</v>
      </c>
      <c r="G171" s="88" t="s">
        <v>82</v>
      </c>
      <c r="H171" s="11">
        <f>Card_main!N9</f>
        <v>0</v>
      </c>
      <c r="I171" s="11" t="str">
        <f>Card_main!O9</f>
        <v>Hab</v>
      </c>
      <c r="J171" s="11" t="str">
        <f>Card_main!P9</f>
        <v>Com</v>
      </c>
      <c r="K171">
        <f t="shared" si="67"/>
      </c>
      <c r="L171">
        <f t="shared" si="68"/>
      </c>
      <c r="M171">
        <f t="shared" si="69"/>
      </c>
      <c r="N171">
        <f t="shared" si="72"/>
        <v>0.16600000000000012</v>
      </c>
      <c r="O171">
        <f t="shared" si="73"/>
        <v>152</v>
      </c>
      <c r="P171">
        <f t="shared" si="60"/>
      </c>
      <c r="Q171">
        <f t="shared" si="70"/>
      </c>
      <c r="R171">
        <f ca="1" t="shared" si="61"/>
      </c>
      <c r="S171">
        <f ca="1" t="shared" si="62"/>
      </c>
      <c r="T171" s="11">
        <f ca="1" t="shared" si="63"/>
      </c>
      <c r="U171">
        <f ca="1" t="shared" si="64"/>
      </c>
      <c r="V171">
        <f t="shared" si="74"/>
      </c>
      <c r="W171">
        <f ca="1" t="shared" si="65"/>
      </c>
      <c r="X171">
        <f t="shared" si="75"/>
      </c>
      <c r="Y171">
        <f t="shared" si="71"/>
      </c>
      <c r="Z171">
        <f ca="1" t="shared" si="76"/>
      </c>
      <c r="AL171">
        <f ca="1" t="shared" si="66"/>
      </c>
    </row>
    <row r="172" spans="1:38" ht="15">
      <c r="A172">
        <v>171</v>
      </c>
      <c r="B172">
        <f>IF(A172&gt;N$499,"",$D$2*10000+Calculations!A172)</f>
      </c>
      <c r="C172">
        <f t="shared" si="77"/>
      </c>
      <c r="D172" s="78" t="s">
        <v>1566</v>
      </c>
      <c r="E172" s="87" t="s">
        <v>869</v>
      </c>
      <c r="F172" s="77" t="s">
        <v>870</v>
      </c>
      <c r="G172" s="88" t="s">
        <v>83</v>
      </c>
      <c r="H172" s="11">
        <f>Card_main!N10</f>
        <v>0</v>
      </c>
      <c r="I172" s="11" t="str">
        <f>Card_main!O10</f>
        <v>Hab</v>
      </c>
      <c r="J172" s="11" t="str">
        <f>Card_main!P10</f>
        <v>Com</v>
      </c>
      <c r="K172">
        <f t="shared" si="67"/>
      </c>
      <c r="L172">
        <f t="shared" si="68"/>
      </c>
      <c r="M172">
        <f t="shared" si="69"/>
      </c>
      <c r="N172">
        <f t="shared" si="72"/>
        <v>0.16700000000000012</v>
      </c>
      <c r="O172">
        <f t="shared" si="73"/>
        <v>153</v>
      </c>
      <c r="P172">
        <f t="shared" si="60"/>
      </c>
      <c r="Q172">
        <f t="shared" si="70"/>
      </c>
      <c r="R172">
        <f ca="1" t="shared" si="61"/>
      </c>
      <c r="S172">
        <f ca="1" t="shared" si="62"/>
      </c>
      <c r="T172" s="11">
        <f ca="1" t="shared" si="63"/>
      </c>
      <c r="U172">
        <f ca="1" t="shared" si="64"/>
      </c>
      <c r="V172">
        <f t="shared" si="74"/>
      </c>
      <c r="W172">
        <f ca="1" t="shared" si="65"/>
      </c>
      <c r="X172">
        <f t="shared" si="75"/>
      </c>
      <c r="Y172">
        <f t="shared" si="71"/>
      </c>
      <c r="Z172">
        <f ca="1" t="shared" si="76"/>
      </c>
      <c r="AL172">
        <f ca="1" t="shared" si="66"/>
      </c>
    </row>
    <row r="173" spans="1:38" ht="15">
      <c r="A173" s="66">
        <v>172</v>
      </c>
      <c r="B173">
        <f>IF(A173&gt;N$499,"",$D$2*10000+Calculations!A173)</f>
      </c>
      <c r="C173">
        <f t="shared" si="77"/>
      </c>
      <c r="D173" s="78" t="s">
        <v>1567</v>
      </c>
      <c r="E173" s="87" t="s">
        <v>871</v>
      </c>
      <c r="F173" s="77" t="s">
        <v>872</v>
      </c>
      <c r="G173" s="88" t="s">
        <v>84</v>
      </c>
      <c r="H173" s="11">
        <f>Card_main!N11</f>
        <v>0</v>
      </c>
      <c r="I173" s="11" t="str">
        <f>Card_main!O11</f>
        <v>Hab</v>
      </c>
      <c r="J173" s="11" t="str">
        <f>Card_main!P11</f>
        <v>Com</v>
      </c>
      <c r="K173">
        <f t="shared" si="67"/>
      </c>
      <c r="L173">
        <f t="shared" si="68"/>
      </c>
      <c r="M173">
        <f t="shared" si="69"/>
      </c>
      <c r="N173">
        <f t="shared" si="72"/>
        <v>0.16800000000000012</v>
      </c>
      <c r="O173">
        <f t="shared" si="73"/>
        <v>154</v>
      </c>
      <c r="P173">
        <f t="shared" si="60"/>
      </c>
      <c r="Q173">
        <f t="shared" si="70"/>
      </c>
      <c r="R173">
        <f ca="1" t="shared" si="61"/>
      </c>
      <c r="S173">
        <f ca="1" t="shared" si="62"/>
      </c>
      <c r="T173" s="11">
        <f ca="1" t="shared" si="63"/>
      </c>
      <c r="U173">
        <f ca="1" t="shared" si="64"/>
      </c>
      <c r="V173">
        <f t="shared" si="74"/>
      </c>
      <c r="W173">
        <f ca="1" t="shared" si="65"/>
      </c>
      <c r="X173">
        <f t="shared" si="75"/>
      </c>
      <c r="Y173">
        <f t="shared" si="71"/>
      </c>
      <c r="Z173">
        <f ca="1" t="shared" si="76"/>
      </c>
      <c r="AL173">
        <f ca="1" t="shared" si="66"/>
      </c>
    </row>
    <row r="174" spans="1:38" ht="15">
      <c r="A174">
        <v>173</v>
      </c>
      <c r="B174">
        <f>IF(A174&gt;N$499,"",$D$2*10000+Calculations!A174)</f>
      </c>
      <c r="C174">
        <f t="shared" si="77"/>
      </c>
      <c r="D174" s="78" t="s">
        <v>1568</v>
      </c>
      <c r="E174" s="87" t="s">
        <v>243</v>
      </c>
      <c r="F174" s="77" t="s">
        <v>873</v>
      </c>
      <c r="G174" s="88" t="s">
        <v>85</v>
      </c>
      <c r="H174" s="11">
        <f>Card_main!N12</f>
        <v>0</v>
      </c>
      <c r="I174" s="11" t="str">
        <f>Card_main!O12</f>
        <v>Hab</v>
      </c>
      <c r="J174" s="11" t="str">
        <f>Card_main!P12</f>
        <v>Com</v>
      </c>
      <c r="K174">
        <f t="shared" si="67"/>
      </c>
      <c r="L174">
        <f t="shared" si="68"/>
      </c>
      <c r="M174">
        <f t="shared" si="69"/>
      </c>
      <c r="N174">
        <f t="shared" si="72"/>
        <v>0.16900000000000012</v>
      </c>
      <c r="O174">
        <f t="shared" si="73"/>
        <v>155</v>
      </c>
      <c r="P174">
        <f t="shared" si="60"/>
      </c>
      <c r="Q174">
        <f t="shared" si="70"/>
      </c>
      <c r="R174">
        <f ca="1" t="shared" si="61"/>
      </c>
      <c r="S174">
        <f ca="1" t="shared" si="62"/>
      </c>
      <c r="T174" s="11">
        <f ca="1" t="shared" si="63"/>
      </c>
      <c r="U174">
        <f ca="1" t="shared" si="64"/>
      </c>
      <c r="V174">
        <f t="shared" si="74"/>
      </c>
      <c r="W174">
        <f ca="1" t="shared" si="65"/>
      </c>
      <c r="X174">
        <f t="shared" si="75"/>
      </c>
      <c r="Y174">
        <f t="shared" si="71"/>
      </c>
      <c r="Z174">
        <f ca="1" t="shared" si="76"/>
      </c>
      <c r="AL174">
        <f ca="1" t="shared" si="66"/>
      </c>
    </row>
    <row r="175" spans="1:38" ht="15">
      <c r="A175" s="66">
        <v>174</v>
      </c>
      <c r="B175">
        <f>IF(A175&gt;N$499,"",$D$2*10000+Calculations!A175)</f>
      </c>
      <c r="C175">
        <f t="shared" si="77"/>
      </c>
      <c r="D175" s="78" t="s">
        <v>1569</v>
      </c>
      <c r="E175" s="87" t="s">
        <v>244</v>
      </c>
      <c r="F175" s="77" t="s">
        <v>874</v>
      </c>
      <c r="G175" s="90" t="s">
        <v>540</v>
      </c>
      <c r="H175" s="11">
        <f>Card_main!N13</f>
        <v>0</v>
      </c>
      <c r="I175" s="11" t="str">
        <f>Card_main!O13</f>
        <v>Hab</v>
      </c>
      <c r="J175" s="11" t="str">
        <f>Card_main!P13</f>
        <v>Com</v>
      </c>
      <c r="K175">
        <f t="shared" si="67"/>
      </c>
      <c r="L175">
        <f t="shared" si="68"/>
      </c>
      <c r="M175">
        <f t="shared" si="69"/>
      </c>
      <c r="N175">
        <f t="shared" si="72"/>
        <v>0.17000000000000012</v>
      </c>
      <c r="O175">
        <f t="shared" si="73"/>
        <v>156</v>
      </c>
      <c r="P175">
        <f t="shared" si="60"/>
      </c>
      <c r="Q175">
        <f t="shared" si="70"/>
      </c>
      <c r="R175">
        <f ca="1" t="shared" si="61"/>
      </c>
      <c r="S175">
        <f ca="1" t="shared" si="62"/>
      </c>
      <c r="T175" s="11">
        <f ca="1" t="shared" si="63"/>
      </c>
      <c r="U175">
        <f ca="1" t="shared" si="64"/>
      </c>
      <c r="V175">
        <f t="shared" si="74"/>
      </c>
      <c r="W175">
        <f ca="1" t="shared" si="65"/>
      </c>
      <c r="X175">
        <f t="shared" si="75"/>
      </c>
      <c r="Y175">
        <f t="shared" si="71"/>
      </c>
      <c r="Z175">
        <f ca="1" t="shared" si="76"/>
      </c>
      <c r="AL175">
        <f ca="1" t="shared" si="66"/>
      </c>
    </row>
    <row r="176" spans="1:38" ht="15">
      <c r="A176">
        <v>175</v>
      </c>
      <c r="B176">
        <f>IF(A176&gt;N$499,"",$D$2*10000+Calculations!A176)</f>
      </c>
      <c r="C176">
        <f t="shared" si="77"/>
      </c>
      <c r="D176" s="78" t="s">
        <v>1570</v>
      </c>
      <c r="E176" s="87" t="s">
        <v>875</v>
      </c>
      <c r="F176" s="77" t="s">
        <v>876</v>
      </c>
      <c r="G176" s="88" t="s">
        <v>541</v>
      </c>
      <c r="H176" s="11">
        <f>Card_main!N14</f>
        <v>0</v>
      </c>
      <c r="I176" s="11" t="str">
        <f>Card_main!O14</f>
        <v>Hab</v>
      </c>
      <c r="J176" s="11" t="str">
        <f>Card_main!P14</f>
        <v>Com</v>
      </c>
      <c r="K176">
        <f t="shared" si="67"/>
      </c>
      <c r="L176">
        <f t="shared" si="68"/>
      </c>
      <c r="M176">
        <f t="shared" si="69"/>
      </c>
      <c r="N176">
        <f t="shared" si="72"/>
        <v>0.17100000000000012</v>
      </c>
      <c r="O176">
        <f t="shared" si="73"/>
        <v>157</v>
      </c>
      <c r="P176">
        <f t="shared" si="60"/>
      </c>
      <c r="Q176">
        <f t="shared" si="70"/>
      </c>
      <c r="R176">
        <f ca="1" t="shared" si="61"/>
      </c>
      <c r="S176">
        <f ca="1" t="shared" si="62"/>
      </c>
      <c r="T176" s="11">
        <f ca="1" t="shared" si="63"/>
      </c>
      <c r="U176">
        <f ca="1" t="shared" si="64"/>
      </c>
      <c r="V176">
        <f t="shared" si="74"/>
      </c>
      <c r="W176">
        <f ca="1" t="shared" si="65"/>
      </c>
      <c r="X176">
        <f t="shared" si="75"/>
      </c>
      <c r="Y176">
        <f t="shared" si="71"/>
      </c>
      <c r="Z176">
        <f ca="1" t="shared" si="76"/>
      </c>
      <c r="AL176">
        <f ca="1" t="shared" si="66"/>
      </c>
    </row>
    <row r="177" spans="1:38" ht="15">
      <c r="A177" s="66">
        <v>176</v>
      </c>
      <c r="B177">
        <f>IF(A177&gt;N$499,"",$D$2*10000+Calculations!A177)</f>
      </c>
      <c r="C177">
        <f t="shared" si="77"/>
      </c>
      <c r="D177" s="78" t="s">
        <v>1571</v>
      </c>
      <c r="E177" s="87" t="s">
        <v>245</v>
      </c>
      <c r="F177" s="77" t="s">
        <v>877</v>
      </c>
      <c r="G177" s="88" t="s">
        <v>86</v>
      </c>
      <c r="H177" s="11">
        <f>Card_main!N15</f>
        <v>0</v>
      </c>
      <c r="I177" s="11" t="str">
        <f>Card_main!O15</f>
        <v>Hab</v>
      </c>
      <c r="J177" s="11" t="str">
        <f>Card_main!P15</f>
        <v>Com</v>
      </c>
      <c r="K177">
        <f t="shared" si="67"/>
      </c>
      <c r="L177">
        <f t="shared" si="68"/>
      </c>
      <c r="M177">
        <f t="shared" si="69"/>
      </c>
      <c r="N177">
        <f t="shared" si="72"/>
        <v>0.17200000000000013</v>
      </c>
      <c r="O177">
        <f t="shared" si="73"/>
        <v>158</v>
      </c>
      <c r="P177">
        <f t="shared" si="60"/>
      </c>
      <c r="Q177">
        <f t="shared" si="70"/>
      </c>
      <c r="R177">
        <f ca="1" t="shared" si="61"/>
      </c>
      <c r="S177">
        <f ca="1" t="shared" si="62"/>
      </c>
      <c r="T177" s="11">
        <f ca="1" t="shared" si="63"/>
      </c>
      <c r="U177">
        <f ca="1" t="shared" si="64"/>
      </c>
      <c r="V177">
        <f t="shared" si="74"/>
      </c>
      <c r="W177">
        <f ca="1" t="shared" si="65"/>
      </c>
      <c r="X177">
        <f t="shared" si="75"/>
      </c>
      <c r="Y177">
        <f t="shared" si="71"/>
      </c>
      <c r="Z177">
        <f ca="1" t="shared" si="76"/>
      </c>
      <c r="AL177">
        <f ca="1" t="shared" si="66"/>
      </c>
    </row>
    <row r="178" spans="1:38" ht="15">
      <c r="A178">
        <v>177</v>
      </c>
      <c r="B178">
        <f>IF(A178&gt;N$499,"",$D$2*10000+Calculations!A178)</f>
      </c>
      <c r="C178">
        <f t="shared" si="77"/>
      </c>
      <c r="D178" s="78" t="s">
        <v>1572</v>
      </c>
      <c r="E178" s="87" t="s">
        <v>878</v>
      </c>
      <c r="F178" s="77" t="s">
        <v>879</v>
      </c>
      <c r="G178" s="88" t="s">
        <v>880</v>
      </c>
      <c r="H178" s="11">
        <f>Card_main!N16</f>
        <v>0</v>
      </c>
      <c r="I178" s="11" t="str">
        <f>Card_main!O16</f>
        <v>Hab</v>
      </c>
      <c r="J178" s="11" t="str">
        <f>Card_main!P16</f>
        <v>Com</v>
      </c>
      <c r="K178">
        <f t="shared" si="67"/>
      </c>
      <c r="L178">
        <f t="shared" si="68"/>
      </c>
      <c r="M178">
        <f t="shared" si="69"/>
      </c>
      <c r="N178">
        <f t="shared" si="72"/>
        <v>0.17300000000000013</v>
      </c>
      <c r="O178">
        <f t="shared" si="73"/>
        <v>159</v>
      </c>
      <c r="P178">
        <f t="shared" si="60"/>
      </c>
      <c r="Q178">
        <f t="shared" si="70"/>
      </c>
      <c r="R178">
        <f ca="1" t="shared" si="61"/>
      </c>
      <c r="S178">
        <f ca="1" t="shared" si="62"/>
      </c>
      <c r="T178" s="11">
        <f ca="1" t="shared" si="63"/>
      </c>
      <c r="U178">
        <f ca="1" t="shared" si="64"/>
      </c>
      <c r="V178">
        <f t="shared" si="74"/>
      </c>
      <c r="W178">
        <f ca="1" t="shared" si="65"/>
      </c>
      <c r="X178">
        <f t="shared" si="75"/>
      </c>
      <c r="Y178">
        <f t="shared" si="71"/>
      </c>
      <c r="Z178">
        <f ca="1" t="shared" si="76"/>
      </c>
      <c r="AL178">
        <f ca="1" t="shared" si="66"/>
      </c>
    </row>
    <row r="179" spans="1:38" ht="15">
      <c r="A179" s="66">
        <v>178</v>
      </c>
      <c r="B179">
        <f>IF(A179&gt;N$499,"",$D$2*10000+Calculations!A179)</f>
      </c>
      <c r="C179">
        <f t="shared" si="77"/>
      </c>
      <c r="D179" s="78" t="s">
        <v>1573</v>
      </c>
      <c r="E179" s="87" t="s">
        <v>881</v>
      </c>
      <c r="F179" s="77" t="s">
        <v>882</v>
      </c>
      <c r="G179" s="88" t="s">
        <v>883</v>
      </c>
      <c r="H179" s="11">
        <f>Card_main!N17</f>
        <v>0</v>
      </c>
      <c r="I179" s="11" t="str">
        <f>Card_main!O17</f>
        <v>Hab</v>
      </c>
      <c r="J179" s="11" t="str">
        <f>Card_main!P17</f>
        <v>Com</v>
      </c>
      <c r="K179">
        <f t="shared" si="67"/>
      </c>
      <c r="L179">
        <f t="shared" si="68"/>
      </c>
      <c r="M179">
        <f t="shared" si="69"/>
      </c>
      <c r="N179">
        <f t="shared" si="72"/>
        <v>0.17400000000000013</v>
      </c>
      <c r="O179">
        <f t="shared" si="73"/>
        <v>160</v>
      </c>
      <c r="P179">
        <f t="shared" si="60"/>
      </c>
      <c r="Q179">
        <f t="shared" si="70"/>
      </c>
      <c r="R179">
        <f ca="1" t="shared" si="61"/>
      </c>
      <c r="S179">
        <f ca="1" t="shared" si="62"/>
      </c>
      <c r="T179" s="11">
        <f ca="1" t="shared" si="63"/>
      </c>
      <c r="U179">
        <f ca="1" t="shared" si="64"/>
      </c>
      <c r="V179">
        <f t="shared" si="74"/>
      </c>
      <c r="W179">
        <f ca="1" t="shared" si="65"/>
      </c>
      <c r="X179">
        <f t="shared" si="75"/>
      </c>
      <c r="Y179">
        <f t="shared" si="71"/>
      </c>
      <c r="Z179">
        <f ca="1" t="shared" si="76"/>
      </c>
      <c r="AL179">
        <f ca="1" t="shared" si="66"/>
      </c>
    </row>
    <row r="180" spans="1:38" ht="15">
      <c r="A180">
        <v>179</v>
      </c>
      <c r="B180">
        <f>IF(A180&gt;N$499,"",$D$2*10000+Calculations!A180)</f>
      </c>
      <c r="C180">
        <f t="shared" si="77"/>
      </c>
      <c r="D180" s="78" t="s">
        <v>1574</v>
      </c>
      <c r="E180" s="87" t="s">
        <v>267</v>
      </c>
      <c r="F180" s="77" t="s">
        <v>884</v>
      </c>
      <c r="G180" s="88" t="s">
        <v>87</v>
      </c>
      <c r="H180" s="11">
        <f>Card_main!N18</f>
        <v>0</v>
      </c>
      <c r="I180" s="11" t="str">
        <f>Card_main!O18</f>
        <v>Hab</v>
      </c>
      <c r="J180" s="11" t="str">
        <f>Card_main!P18</f>
        <v>Com</v>
      </c>
      <c r="K180">
        <f t="shared" si="67"/>
      </c>
      <c r="L180">
        <f t="shared" si="68"/>
      </c>
      <c r="M180">
        <f t="shared" si="69"/>
      </c>
      <c r="N180">
        <f t="shared" si="72"/>
        <v>0.17500000000000013</v>
      </c>
      <c r="O180">
        <f t="shared" si="73"/>
        <v>161</v>
      </c>
      <c r="P180">
        <f t="shared" si="60"/>
      </c>
      <c r="Q180">
        <f t="shared" si="70"/>
      </c>
      <c r="R180">
        <f ca="1" t="shared" si="61"/>
      </c>
      <c r="S180">
        <f ca="1" t="shared" si="62"/>
      </c>
      <c r="T180" s="11">
        <f ca="1" t="shared" si="63"/>
      </c>
      <c r="U180">
        <f ca="1" t="shared" si="64"/>
      </c>
      <c r="V180">
        <f t="shared" si="74"/>
      </c>
      <c r="W180">
        <f ca="1" t="shared" si="65"/>
      </c>
      <c r="X180">
        <f t="shared" si="75"/>
      </c>
      <c r="Y180">
        <f t="shared" si="71"/>
      </c>
      <c r="Z180">
        <f ca="1" t="shared" si="76"/>
      </c>
      <c r="AL180">
        <f ca="1" t="shared" si="66"/>
      </c>
    </row>
    <row r="181" spans="1:38" ht="15">
      <c r="A181" s="66">
        <v>180</v>
      </c>
      <c r="B181">
        <f>IF(A181&gt;N$499,"",$D$2*10000+Calculations!A181)</f>
      </c>
      <c r="C181">
        <f t="shared" si="77"/>
      </c>
      <c r="D181" s="78" t="s">
        <v>1575</v>
      </c>
      <c r="E181" s="87" t="s">
        <v>768</v>
      </c>
      <c r="F181" s="77" t="s">
        <v>885</v>
      </c>
      <c r="G181" s="88" t="s">
        <v>88</v>
      </c>
      <c r="H181" s="11">
        <f>Card_main!N19</f>
        <v>0</v>
      </c>
      <c r="I181" s="11" t="str">
        <f>Card_main!O19</f>
        <v>Hab</v>
      </c>
      <c r="J181" s="11" t="str">
        <f>Card_main!P19</f>
        <v>Com</v>
      </c>
      <c r="K181">
        <f t="shared" si="67"/>
      </c>
      <c r="L181">
        <f t="shared" si="68"/>
      </c>
      <c r="M181">
        <f t="shared" si="69"/>
      </c>
      <c r="N181">
        <f t="shared" si="72"/>
        <v>0.17600000000000013</v>
      </c>
      <c r="O181">
        <f t="shared" si="73"/>
        <v>162</v>
      </c>
      <c r="P181">
        <f t="shared" si="60"/>
      </c>
      <c r="Q181">
        <f aca="true" t="shared" si="78" ref="Q181:Q212">IF(O181&gt;N$499,"",LOOKUP(O181,N$20:N$499,O$20:O$499)+19-P$19)</f>
      </c>
      <c r="R181">
        <f ca="1" t="shared" si="61"/>
      </c>
      <c r="S181">
        <f ca="1" t="shared" si="62"/>
      </c>
      <c r="T181" s="11">
        <f ca="1" t="shared" si="63"/>
      </c>
      <c r="U181">
        <f ca="1" t="shared" si="64"/>
      </c>
      <c r="V181">
        <f t="shared" si="74"/>
      </c>
      <c r="W181">
        <f ca="1" t="shared" si="65"/>
      </c>
      <c r="X181">
        <f t="shared" si="75"/>
      </c>
      <c r="Y181">
        <f t="shared" si="71"/>
      </c>
      <c r="Z181">
        <f ca="1" t="shared" si="76"/>
      </c>
      <c r="AL181">
        <f ca="1" t="shared" si="66"/>
      </c>
    </row>
    <row r="182" spans="1:38" ht="15">
      <c r="A182">
        <v>181</v>
      </c>
      <c r="B182">
        <f>IF(A182&gt;N$499,"",$D$2*10000+Calculations!A182)</f>
      </c>
      <c r="C182">
        <f t="shared" si="77"/>
      </c>
      <c r="D182" s="78" t="s">
        <v>1576</v>
      </c>
      <c r="E182" s="87" t="s">
        <v>886</v>
      </c>
      <c r="F182" s="77" t="s">
        <v>887</v>
      </c>
      <c r="G182" s="88" t="s">
        <v>89</v>
      </c>
      <c r="H182" s="11">
        <f>Card_main!N20</f>
        <v>0</v>
      </c>
      <c r="I182" s="11" t="str">
        <f>Card_main!O20</f>
        <v>Hab</v>
      </c>
      <c r="J182" s="11" t="str">
        <f>Card_main!P20</f>
        <v>Com</v>
      </c>
      <c r="K182">
        <f t="shared" si="67"/>
      </c>
      <c r="L182">
        <f t="shared" si="68"/>
      </c>
      <c r="M182">
        <f t="shared" si="69"/>
      </c>
      <c r="N182">
        <f t="shared" si="72"/>
        <v>0.17700000000000013</v>
      </c>
      <c r="O182">
        <f t="shared" si="73"/>
        <v>163</v>
      </c>
      <c r="P182">
        <f t="shared" si="60"/>
      </c>
      <c r="Q182">
        <f t="shared" si="78"/>
      </c>
      <c r="R182">
        <f ca="1" t="shared" si="61"/>
      </c>
      <c r="S182">
        <f ca="1" t="shared" si="62"/>
      </c>
      <c r="T182" s="11">
        <f ca="1" t="shared" si="63"/>
      </c>
      <c r="U182">
        <f ca="1" t="shared" si="64"/>
      </c>
      <c r="V182">
        <f t="shared" si="74"/>
      </c>
      <c r="W182">
        <f ca="1" t="shared" si="65"/>
      </c>
      <c r="X182">
        <f t="shared" si="75"/>
      </c>
      <c r="Y182">
        <f t="shared" si="71"/>
      </c>
      <c r="Z182">
        <f ca="1" t="shared" si="76"/>
      </c>
      <c r="AL182">
        <f ca="1" t="shared" si="66"/>
      </c>
    </row>
    <row r="183" spans="1:38" ht="15">
      <c r="A183" s="66">
        <v>182</v>
      </c>
      <c r="B183">
        <f>IF(A183&gt;N$499,"",$D$2*10000+Calculations!A183)</f>
      </c>
      <c r="C183">
        <f t="shared" si="77"/>
      </c>
      <c r="D183" s="78" t="s">
        <v>1894</v>
      </c>
      <c r="E183" s="87" t="s">
        <v>1895</v>
      </c>
      <c r="F183" s="77" t="s">
        <v>1896</v>
      </c>
      <c r="G183" s="88" t="s">
        <v>1897</v>
      </c>
      <c r="H183" s="11">
        <f>Card_main!N21</f>
        <v>0</v>
      </c>
      <c r="I183" s="11" t="str">
        <f>Card_main!O21</f>
        <v>Hab</v>
      </c>
      <c r="J183" s="11" t="str">
        <f>Card_main!P21</f>
        <v>Com</v>
      </c>
      <c r="K183">
        <f t="shared" si="67"/>
      </c>
      <c r="L183">
        <f t="shared" si="68"/>
      </c>
      <c r="M183">
        <f t="shared" si="69"/>
      </c>
      <c r="N183">
        <f t="shared" si="72"/>
        <v>0.17800000000000013</v>
      </c>
      <c r="O183">
        <f t="shared" si="73"/>
        <v>164</v>
      </c>
      <c r="P183">
        <f t="shared" si="60"/>
      </c>
      <c r="Q183">
        <f t="shared" si="78"/>
      </c>
      <c r="R183">
        <f ca="1" t="shared" si="61"/>
      </c>
      <c r="S183">
        <f ca="1" t="shared" si="62"/>
      </c>
      <c r="T183" s="11">
        <f ca="1" t="shared" si="63"/>
      </c>
      <c r="U183">
        <f ca="1" t="shared" si="64"/>
      </c>
      <c r="V183">
        <f t="shared" si="74"/>
      </c>
      <c r="W183">
        <f ca="1" t="shared" si="65"/>
      </c>
      <c r="X183">
        <f t="shared" si="75"/>
      </c>
      <c r="Y183">
        <f t="shared" si="71"/>
      </c>
      <c r="Z183">
        <f ca="1" t="shared" si="76"/>
      </c>
      <c r="AL183">
        <f ca="1" t="shared" si="66"/>
      </c>
    </row>
    <row r="184" spans="1:38" ht="15">
      <c r="A184">
        <v>183</v>
      </c>
      <c r="B184">
        <f>IF(A184&gt;N$499,"",$D$2*10000+Calculations!A184)</f>
      </c>
      <c r="C184">
        <f t="shared" si="77"/>
      </c>
      <c r="D184" s="78" t="s">
        <v>1577</v>
      </c>
      <c r="E184" s="87" t="s">
        <v>888</v>
      </c>
      <c r="F184" s="77" t="s">
        <v>889</v>
      </c>
      <c r="G184" s="90" t="s">
        <v>90</v>
      </c>
      <c r="H184" s="11">
        <f>Card_main!N22</f>
        <v>0</v>
      </c>
      <c r="I184" s="11" t="str">
        <f>Card_main!O22</f>
        <v>Hab</v>
      </c>
      <c r="J184" s="11" t="str">
        <f>Card_main!P22</f>
        <v>Com</v>
      </c>
      <c r="K184">
        <f t="shared" si="67"/>
      </c>
      <c r="L184">
        <f t="shared" si="68"/>
      </c>
      <c r="M184">
        <f t="shared" si="69"/>
      </c>
      <c r="N184">
        <f t="shared" si="72"/>
        <v>0.17900000000000013</v>
      </c>
      <c r="O184">
        <f t="shared" si="73"/>
        <v>165</v>
      </c>
      <c r="P184">
        <f t="shared" si="60"/>
      </c>
      <c r="Q184">
        <f t="shared" si="78"/>
      </c>
      <c r="R184">
        <f ca="1" t="shared" si="61"/>
      </c>
      <c r="S184">
        <f ca="1" t="shared" si="62"/>
      </c>
      <c r="T184" s="11">
        <f ca="1" t="shared" si="63"/>
      </c>
      <c r="U184">
        <f ca="1" t="shared" si="64"/>
      </c>
      <c r="V184">
        <f t="shared" si="74"/>
      </c>
      <c r="W184">
        <f ca="1" t="shared" si="65"/>
      </c>
      <c r="X184">
        <f t="shared" si="75"/>
      </c>
      <c r="Y184">
        <f t="shared" si="71"/>
      </c>
      <c r="Z184">
        <f ca="1" t="shared" si="76"/>
      </c>
      <c r="AL184">
        <f ca="1" t="shared" si="66"/>
      </c>
    </row>
    <row r="185" spans="1:38" ht="15">
      <c r="A185" s="66">
        <v>184</v>
      </c>
      <c r="B185">
        <f>IF(A185&gt;N$499,"",$D$2*10000+Calculations!A185)</f>
      </c>
      <c r="C185">
        <f t="shared" si="77"/>
      </c>
      <c r="D185" s="78" t="s">
        <v>1898</v>
      </c>
      <c r="E185" s="87" t="s">
        <v>268</v>
      </c>
      <c r="F185" s="77" t="s">
        <v>1899</v>
      </c>
      <c r="G185" s="88" t="s">
        <v>1900</v>
      </c>
      <c r="H185" s="11">
        <f>Card_main!N23</f>
        <v>0</v>
      </c>
      <c r="I185" s="11" t="str">
        <f>Card_main!O23</f>
        <v>Hab</v>
      </c>
      <c r="J185" s="11" t="str">
        <f>Card_main!P23</f>
        <v>Com</v>
      </c>
      <c r="K185">
        <f t="shared" si="67"/>
      </c>
      <c r="L185">
        <f t="shared" si="68"/>
      </c>
      <c r="M185">
        <f t="shared" si="69"/>
      </c>
      <c r="N185">
        <f t="shared" si="72"/>
        <v>0.18000000000000013</v>
      </c>
      <c r="O185">
        <f t="shared" si="73"/>
        <v>166</v>
      </c>
      <c r="P185">
        <f t="shared" si="60"/>
      </c>
      <c r="Q185">
        <f t="shared" si="78"/>
      </c>
      <c r="R185">
        <f ca="1" t="shared" si="61"/>
      </c>
      <c r="S185">
        <f ca="1" t="shared" si="62"/>
      </c>
      <c r="T185" s="11">
        <f ca="1" t="shared" si="63"/>
      </c>
      <c r="U185">
        <f ca="1" t="shared" si="64"/>
      </c>
      <c r="V185">
        <f t="shared" si="74"/>
      </c>
      <c r="W185">
        <f ca="1" t="shared" si="65"/>
      </c>
      <c r="X185">
        <f t="shared" si="75"/>
      </c>
      <c r="Y185">
        <f t="shared" si="71"/>
      </c>
      <c r="Z185">
        <f ca="1" t="shared" si="76"/>
      </c>
      <c r="AL185">
        <f ca="1" t="shared" si="66"/>
      </c>
    </row>
    <row r="186" spans="1:38" ht="15">
      <c r="A186">
        <v>185</v>
      </c>
      <c r="B186">
        <f>IF(A186&gt;N$499,"",$D$2*10000+Calculations!A186)</f>
      </c>
      <c r="C186">
        <f t="shared" si="77"/>
      </c>
      <c r="D186" s="78" t="s">
        <v>1578</v>
      </c>
      <c r="E186" s="87" t="s">
        <v>1901</v>
      </c>
      <c r="F186" s="77" t="s">
        <v>890</v>
      </c>
      <c r="G186" s="88" t="s">
        <v>891</v>
      </c>
      <c r="H186" s="11">
        <f>Card_main!N24</f>
        <v>0</v>
      </c>
      <c r="I186" s="11" t="str">
        <f>Card_main!O24</f>
        <v>Hab</v>
      </c>
      <c r="J186" s="11" t="str">
        <f>Card_main!P24</f>
        <v>Com</v>
      </c>
      <c r="K186">
        <f t="shared" si="67"/>
      </c>
      <c r="L186">
        <f t="shared" si="68"/>
      </c>
      <c r="M186">
        <f t="shared" si="69"/>
      </c>
      <c r="N186">
        <f t="shared" si="72"/>
        <v>0.18100000000000013</v>
      </c>
      <c r="O186">
        <f t="shared" si="73"/>
        <v>167</v>
      </c>
      <c r="P186">
        <f t="shared" si="60"/>
      </c>
      <c r="Q186">
        <f t="shared" si="78"/>
      </c>
      <c r="R186">
        <f ca="1" t="shared" si="61"/>
      </c>
      <c r="S186">
        <f ca="1" t="shared" si="62"/>
      </c>
      <c r="T186" s="11">
        <f ca="1" t="shared" si="63"/>
      </c>
      <c r="U186">
        <f ca="1" t="shared" si="64"/>
      </c>
      <c r="V186">
        <f t="shared" si="74"/>
      </c>
      <c r="W186">
        <f ca="1" t="shared" si="65"/>
      </c>
      <c r="X186">
        <f t="shared" si="75"/>
      </c>
      <c r="Y186">
        <f t="shared" si="71"/>
      </c>
      <c r="Z186">
        <f ca="1" t="shared" si="76"/>
      </c>
      <c r="AL186">
        <f ca="1" t="shared" si="66"/>
      </c>
    </row>
    <row r="187" spans="1:38" ht="15">
      <c r="A187" s="66">
        <v>186</v>
      </c>
      <c r="B187">
        <f>IF(A187&gt;N$499,"",$D$2*10000+Calculations!A187)</f>
      </c>
      <c r="C187">
        <f t="shared" si="77"/>
      </c>
      <c r="D187" s="78" t="s">
        <v>1579</v>
      </c>
      <c r="E187" s="87" t="s">
        <v>269</v>
      </c>
      <c r="F187" s="77" t="s">
        <v>892</v>
      </c>
      <c r="G187" s="88" t="s">
        <v>91</v>
      </c>
      <c r="H187" s="11">
        <f>Card_main!N25</f>
        <v>0</v>
      </c>
      <c r="I187" s="11" t="str">
        <f>Card_main!O25</f>
        <v>Hab</v>
      </c>
      <c r="J187" s="11" t="str">
        <f>Card_main!P25</f>
        <v>Com</v>
      </c>
      <c r="K187">
        <f t="shared" si="67"/>
      </c>
      <c r="L187">
        <f t="shared" si="68"/>
      </c>
      <c r="M187">
        <f t="shared" si="69"/>
      </c>
      <c r="N187">
        <f t="shared" si="72"/>
        <v>0.18200000000000013</v>
      </c>
      <c r="O187">
        <f t="shared" si="73"/>
        <v>168</v>
      </c>
      <c r="P187">
        <f t="shared" si="60"/>
      </c>
      <c r="Q187">
        <f t="shared" si="78"/>
      </c>
      <c r="R187">
        <f ca="1" t="shared" si="61"/>
      </c>
      <c r="S187">
        <f ca="1" t="shared" si="62"/>
      </c>
      <c r="T187" s="11">
        <f ca="1" t="shared" si="63"/>
      </c>
      <c r="U187">
        <f ca="1" t="shared" si="64"/>
      </c>
      <c r="V187">
        <f t="shared" si="74"/>
      </c>
      <c r="W187">
        <f ca="1" t="shared" si="65"/>
      </c>
      <c r="X187">
        <f t="shared" si="75"/>
      </c>
      <c r="Y187">
        <f t="shared" si="71"/>
      </c>
      <c r="Z187">
        <f aca="true" ca="1" t="shared" si="79" ref="Z187:Z220">IF(O187&gt;N$493,"",INDIRECT(ADDRESS($Q187,10)))</f>
      </c>
      <c r="AL187">
        <f ca="1" t="shared" si="66"/>
      </c>
    </row>
    <row r="188" spans="1:38" ht="15">
      <c r="A188">
        <v>187</v>
      </c>
      <c r="B188">
        <f>IF(A188&gt;N$499,"",$D$2*10000+Calculations!A188)</f>
      </c>
      <c r="C188">
        <f t="shared" si="77"/>
      </c>
      <c r="D188" s="78" t="s">
        <v>1580</v>
      </c>
      <c r="E188" s="87" t="s">
        <v>246</v>
      </c>
      <c r="F188" s="77" t="s">
        <v>893</v>
      </c>
      <c r="G188" s="88" t="s">
        <v>94</v>
      </c>
      <c r="H188" s="11">
        <f>Card_main!N26</f>
        <v>0</v>
      </c>
      <c r="I188" s="11" t="str">
        <f>Card_main!O26</f>
        <v>Hab</v>
      </c>
      <c r="J188" s="11" t="str">
        <f>Card_main!P26</f>
        <v>Com</v>
      </c>
      <c r="K188">
        <f t="shared" si="67"/>
      </c>
      <c r="L188">
        <f t="shared" si="68"/>
      </c>
      <c r="M188">
        <f t="shared" si="69"/>
      </c>
      <c r="N188">
        <f t="shared" si="72"/>
        <v>0.18300000000000013</v>
      </c>
      <c r="O188">
        <f t="shared" si="73"/>
        <v>169</v>
      </c>
      <c r="P188">
        <f t="shared" si="60"/>
      </c>
      <c r="Q188">
        <f t="shared" si="78"/>
      </c>
      <c r="R188">
        <f ca="1" t="shared" si="61"/>
      </c>
      <c r="S188">
        <f ca="1" t="shared" si="62"/>
      </c>
      <c r="T188" s="11">
        <f ca="1" t="shared" si="63"/>
      </c>
      <c r="U188">
        <f ca="1" t="shared" si="64"/>
      </c>
      <c r="V188">
        <f t="shared" si="74"/>
      </c>
      <c r="W188">
        <f ca="1" t="shared" si="65"/>
      </c>
      <c r="X188">
        <f t="shared" si="75"/>
      </c>
      <c r="Y188">
        <f t="shared" si="71"/>
      </c>
      <c r="Z188">
        <f ca="1" t="shared" si="79"/>
      </c>
      <c r="AL188">
        <f ca="1" t="shared" si="66"/>
      </c>
    </row>
    <row r="189" spans="1:38" ht="15">
      <c r="A189" s="66">
        <v>188</v>
      </c>
      <c r="B189">
        <f>IF(A189&gt;N$499,"",$D$2*10000+Calculations!A189)</f>
      </c>
      <c r="C189">
        <f t="shared" si="77"/>
      </c>
      <c r="D189" s="78" t="s">
        <v>1581</v>
      </c>
      <c r="E189" s="87" t="s">
        <v>894</v>
      </c>
      <c r="F189" s="77" t="s">
        <v>895</v>
      </c>
      <c r="G189" s="88" t="s">
        <v>896</v>
      </c>
      <c r="H189" s="11">
        <f>Card_main!N27</f>
        <v>0</v>
      </c>
      <c r="I189" s="11" t="str">
        <f>Card_main!O27</f>
        <v>Hab</v>
      </c>
      <c r="J189" s="11" t="str">
        <f>Card_main!P27</f>
        <v>Com</v>
      </c>
      <c r="K189">
        <f t="shared" si="67"/>
      </c>
      <c r="L189">
        <f t="shared" si="68"/>
      </c>
      <c r="M189">
        <f t="shared" si="69"/>
      </c>
      <c r="N189">
        <f t="shared" si="72"/>
        <v>0.18400000000000014</v>
      </c>
      <c r="O189">
        <f t="shared" si="73"/>
        <v>170</v>
      </c>
      <c r="P189">
        <f t="shared" si="60"/>
      </c>
      <c r="Q189">
        <f t="shared" si="78"/>
      </c>
      <c r="R189">
        <f ca="1" t="shared" si="61"/>
      </c>
      <c r="S189">
        <f ca="1" t="shared" si="62"/>
      </c>
      <c r="T189" s="11">
        <f ca="1" t="shared" si="63"/>
      </c>
      <c r="U189">
        <f ca="1" t="shared" si="64"/>
      </c>
      <c r="V189">
        <f t="shared" si="74"/>
      </c>
      <c r="W189">
        <f ca="1" t="shared" si="65"/>
      </c>
      <c r="X189">
        <f t="shared" si="75"/>
      </c>
      <c r="Y189">
        <f t="shared" si="71"/>
      </c>
      <c r="Z189">
        <f ca="1" t="shared" si="79"/>
      </c>
      <c r="AL189">
        <f ca="1" t="shared" si="66"/>
      </c>
    </row>
    <row r="190" spans="1:38" ht="15">
      <c r="A190">
        <v>189</v>
      </c>
      <c r="B190">
        <f>IF(A190&gt;N$499,"",$D$2*10000+Calculations!A190)</f>
      </c>
      <c r="C190">
        <f t="shared" si="77"/>
      </c>
      <c r="D190" s="78" t="s">
        <v>1582</v>
      </c>
      <c r="E190" s="87" t="s">
        <v>897</v>
      </c>
      <c r="F190" s="77" t="s">
        <v>898</v>
      </c>
      <c r="G190" s="88" t="s">
        <v>92</v>
      </c>
      <c r="H190" s="11">
        <f>Card_main!N28</f>
        <v>0</v>
      </c>
      <c r="I190" s="11" t="str">
        <f>Card_main!O28</f>
        <v>Hab</v>
      </c>
      <c r="J190" s="11" t="str">
        <f>Card_main!P28</f>
        <v>Com</v>
      </c>
      <c r="K190">
        <f t="shared" si="67"/>
      </c>
      <c r="L190">
        <f t="shared" si="68"/>
      </c>
      <c r="M190">
        <f t="shared" si="69"/>
      </c>
      <c r="N190">
        <f t="shared" si="72"/>
        <v>0.18500000000000014</v>
      </c>
      <c r="O190">
        <f t="shared" si="73"/>
        <v>171</v>
      </c>
      <c r="P190">
        <f t="shared" si="60"/>
      </c>
      <c r="Q190">
        <f t="shared" si="78"/>
      </c>
      <c r="R190">
        <f ca="1" t="shared" si="61"/>
      </c>
      <c r="S190">
        <f ca="1" t="shared" si="62"/>
      </c>
      <c r="T190" s="11">
        <f ca="1" t="shared" si="63"/>
      </c>
      <c r="U190">
        <f ca="1" t="shared" si="64"/>
      </c>
      <c r="V190">
        <f t="shared" si="74"/>
      </c>
      <c r="W190">
        <f ca="1" t="shared" si="65"/>
      </c>
      <c r="X190">
        <f t="shared" si="75"/>
      </c>
      <c r="Y190">
        <f t="shared" si="71"/>
      </c>
      <c r="Z190">
        <f ca="1" t="shared" si="79"/>
      </c>
      <c r="AL190">
        <f ca="1" t="shared" si="66"/>
      </c>
    </row>
    <row r="191" spans="1:38" ht="15">
      <c r="A191" s="66">
        <v>190</v>
      </c>
      <c r="B191">
        <f>IF(A191&gt;N$499,"",$D$2*10000+Calculations!A191)</f>
      </c>
      <c r="C191">
        <f t="shared" si="77"/>
      </c>
      <c r="D191" s="78" t="s">
        <v>1583</v>
      </c>
      <c r="E191" s="87" t="s">
        <v>899</v>
      </c>
      <c r="F191" s="77" t="s">
        <v>900</v>
      </c>
      <c r="G191" s="88" t="s">
        <v>901</v>
      </c>
      <c r="H191" s="11">
        <f>Card_main!N29</f>
        <v>0</v>
      </c>
      <c r="I191" s="11" t="str">
        <f>Card_main!O29</f>
        <v>Hab</v>
      </c>
      <c r="J191" s="11" t="str">
        <f>Card_main!P29</f>
        <v>Com</v>
      </c>
      <c r="K191">
        <f t="shared" si="67"/>
      </c>
      <c r="L191">
        <f t="shared" si="68"/>
      </c>
      <c r="M191">
        <f t="shared" si="69"/>
      </c>
      <c r="N191">
        <f t="shared" si="72"/>
        <v>0.18600000000000014</v>
      </c>
      <c r="O191">
        <f t="shared" si="73"/>
        <v>172</v>
      </c>
      <c r="P191">
        <f t="shared" si="60"/>
      </c>
      <c r="Q191">
        <f t="shared" si="78"/>
      </c>
      <c r="R191">
        <f ca="1" t="shared" si="61"/>
      </c>
      <c r="S191">
        <f ca="1" t="shared" si="62"/>
      </c>
      <c r="T191" s="11">
        <f ca="1" t="shared" si="63"/>
      </c>
      <c r="U191">
        <f ca="1" t="shared" si="64"/>
      </c>
      <c r="V191">
        <f t="shared" si="74"/>
      </c>
      <c r="W191">
        <f ca="1" t="shared" si="65"/>
      </c>
      <c r="X191">
        <f t="shared" si="75"/>
      </c>
      <c r="Y191">
        <f t="shared" si="71"/>
      </c>
      <c r="Z191">
        <f ca="1" t="shared" si="79"/>
      </c>
      <c r="AL191">
        <f ca="1" t="shared" si="66"/>
      </c>
    </row>
    <row r="192" spans="1:38" ht="15">
      <c r="A192">
        <v>191</v>
      </c>
      <c r="B192">
        <f>IF(A192&gt;N$499,"",$D$2*10000+Calculations!A192)</f>
      </c>
      <c r="C192">
        <f t="shared" si="77"/>
      </c>
      <c r="D192" s="78" t="s">
        <v>1584</v>
      </c>
      <c r="E192" s="87" t="s">
        <v>902</v>
      </c>
      <c r="F192" s="77" t="s">
        <v>903</v>
      </c>
      <c r="G192" s="88" t="s">
        <v>904</v>
      </c>
      <c r="H192" s="11">
        <f>Card_main!N30</f>
        <v>0</v>
      </c>
      <c r="I192" s="11" t="str">
        <f>Card_main!O30</f>
        <v>Hab</v>
      </c>
      <c r="J192" s="11" t="str">
        <f>Card_main!P30</f>
        <v>Com</v>
      </c>
      <c r="K192">
        <f t="shared" si="67"/>
      </c>
      <c r="L192">
        <f t="shared" si="68"/>
      </c>
      <c r="M192">
        <f t="shared" si="69"/>
      </c>
      <c r="N192">
        <f t="shared" si="72"/>
        <v>0.18700000000000014</v>
      </c>
      <c r="O192">
        <f t="shared" si="73"/>
        <v>173</v>
      </c>
      <c r="P192">
        <f t="shared" si="60"/>
      </c>
      <c r="Q192">
        <f t="shared" si="78"/>
      </c>
      <c r="R192">
        <f ca="1" t="shared" si="61"/>
      </c>
      <c r="S192">
        <f ca="1" t="shared" si="62"/>
      </c>
      <c r="T192" s="11">
        <f ca="1" t="shared" si="63"/>
      </c>
      <c r="U192">
        <f ca="1" t="shared" si="64"/>
      </c>
      <c r="V192">
        <f t="shared" si="74"/>
      </c>
      <c r="W192">
        <f ca="1" t="shared" si="65"/>
      </c>
      <c r="X192">
        <f t="shared" si="75"/>
      </c>
      <c r="Y192">
        <f t="shared" si="71"/>
      </c>
      <c r="Z192">
        <f ca="1" t="shared" si="79"/>
      </c>
      <c r="AL192">
        <f ca="1" t="shared" si="66"/>
      </c>
    </row>
    <row r="193" spans="1:38" ht="15">
      <c r="A193" s="66">
        <v>192</v>
      </c>
      <c r="B193">
        <f>IF(A193&gt;N$499,"",$D$2*10000+Calculations!A193)</f>
      </c>
      <c r="C193">
        <f t="shared" si="77"/>
      </c>
      <c r="D193" s="78" t="s">
        <v>1585</v>
      </c>
      <c r="E193" s="87" t="s">
        <v>905</v>
      </c>
      <c r="F193" s="77" t="s">
        <v>906</v>
      </c>
      <c r="G193" s="88" t="s">
        <v>93</v>
      </c>
      <c r="H193" s="11">
        <f>Card_main!N31</f>
        <v>0</v>
      </c>
      <c r="I193" s="11" t="str">
        <f>Card_main!O31</f>
        <v>Hab</v>
      </c>
      <c r="J193" s="11" t="str">
        <f>Card_main!P31</f>
        <v>Com</v>
      </c>
      <c r="K193">
        <f t="shared" si="67"/>
      </c>
      <c r="L193">
        <f t="shared" si="68"/>
      </c>
      <c r="M193">
        <f t="shared" si="69"/>
      </c>
      <c r="N193">
        <f t="shared" si="72"/>
        <v>0.18800000000000014</v>
      </c>
      <c r="O193">
        <f t="shared" si="73"/>
        <v>174</v>
      </c>
      <c r="P193">
        <f t="shared" si="60"/>
      </c>
      <c r="Q193">
        <f t="shared" si="78"/>
      </c>
      <c r="R193">
        <f ca="1" t="shared" si="61"/>
      </c>
      <c r="S193">
        <f ca="1" t="shared" si="62"/>
      </c>
      <c r="T193" s="11">
        <f ca="1" t="shared" si="63"/>
      </c>
      <c r="U193">
        <f ca="1" t="shared" si="64"/>
      </c>
      <c r="V193">
        <f t="shared" si="74"/>
      </c>
      <c r="W193">
        <f ca="1" t="shared" si="65"/>
      </c>
      <c r="X193">
        <f t="shared" si="75"/>
      </c>
      <c r="Y193">
        <f t="shared" si="71"/>
      </c>
      <c r="Z193">
        <f ca="1" t="shared" si="79"/>
      </c>
      <c r="AL193">
        <f ca="1" t="shared" si="66"/>
      </c>
    </row>
    <row r="194" spans="1:38" ht="15">
      <c r="A194">
        <v>193</v>
      </c>
      <c r="B194">
        <f>IF(A194&gt;N$499,"",$D$2*10000+Calculations!A194)</f>
      </c>
      <c r="C194">
        <f aca="true" t="shared" si="80" ref="C194:C201">IF(A194&gt;N$499,"",IF(A194&gt;F$2,A194-F$2+19,A194+4))</f>
      </c>
      <c r="D194" s="78" t="s">
        <v>1586</v>
      </c>
      <c r="E194" s="87" t="s">
        <v>247</v>
      </c>
      <c r="F194" s="77" t="s">
        <v>907</v>
      </c>
      <c r="G194" s="88" t="s">
        <v>99</v>
      </c>
      <c r="H194" s="11">
        <f>Card_main!N32</f>
        <v>0</v>
      </c>
      <c r="I194" s="11" t="str">
        <f>Card_main!O32</f>
        <v>Hab</v>
      </c>
      <c r="J194" s="11" t="str">
        <f>Card_main!P32</f>
        <v>Com</v>
      </c>
      <c r="K194">
        <f t="shared" si="67"/>
      </c>
      <c r="L194">
        <f t="shared" si="68"/>
      </c>
      <c r="M194">
        <f t="shared" si="69"/>
      </c>
      <c r="N194">
        <f t="shared" si="72"/>
        <v>0.18900000000000014</v>
      </c>
      <c r="O194">
        <f t="shared" si="73"/>
        <v>175</v>
      </c>
      <c r="P194">
        <f t="shared" si="60"/>
      </c>
      <c r="Q194">
        <f t="shared" si="78"/>
      </c>
      <c r="R194">
        <f ca="1" t="shared" si="61"/>
      </c>
      <c r="S194">
        <f ca="1" t="shared" si="62"/>
      </c>
      <c r="T194" s="11">
        <f ca="1" t="shared" si="63"/>
      </c>
      <c r="U194">
        <f ca="1" t="shared" si="64"/>
      </c>
      <c r="V194">
        <f t="shared" si="74"/>
      </c>
      <c r="W194">
        <f ca="1" t="shared" si="65"/>
      </c>
      <c r="X194">
        <f t="shared" si="75"/>
      </c>
      <c r="Y194">
        <f t="shared" si="71"/>
      </c>
      <c r="Z194">
        <f ca="1" t="shared" si="79"/>
      </c>
      <c r="AL194">
        <f ca="1" t="shared" si="66"/>
      </c>
    </row>
    <row r="195" spans="1:38" ht="15">
      <c r="A195" s="66">
        <v>194</v>
      </c>
      <c r="B195">
        <f>IF(A195&gt;N$499,"",$D$2*10000+Calculations!A195)</f>
      </c>
      <c r="C195">
        <f t="shared" si="80"/>
      </c>
      <c r="D195" s="78" t="s">
        <v>1587</v>
      </c>
      <c r="E195" s="87" t="s">
        <v>908</v>
      </c>
      <c r="F195" s="77" t="s">
        <v>909</v>
      </c>
      <c r="G195" s="88" t="s">
        <v>96</v>
      </c>
      <c r="H195" s="11">
        <f>Card_main!N33</f>
        <v>0</v>
      </c>
      <c r="I195" s="11" t="str">
        <f>Card_main!O33</f>
        <v>Hab</v>
      </c>
      <c r="J195" s="11" t="str">
        <f>Card_main!P33</f>
        <v>Com</v>
      </c>
      <c r="K195">
        <f t="shared" si="67"/>
      </c>
      <c r="L195">
        <f t="shared" si="68"/>
      </c>
      <c r="M195">
        <f t="shared" si="69"/>
      </c>
      <c r="N195">
        <f t="shared" si="72"/>
        <v>0.19000000000000014</v>
      </c>
      <c r="O195">
        <f t="shared" si="73"/>
        <v>176</v>
      </c>
      <c r="P195">
        <f t="shared" si="60"/>
      </c>
      <c r="Q195">
        <f t="shared" si="78"/>
      </c>
      <c r="R195">
        <f ca="1" t="shared" si="61"/>
      </c>
      <c r="S195">
        <f ca="1" t="shared" si="62"/>
      </c>
      <c r="T195" s="11">
        <f ca="1" t="shared" si="63"/>
      </c>
      <c r="U195">
        <f ca="1" t="shared" si="64"/>
      </c>
      <c r="V195">
        <f t="shared" si="74"/>
      </c>
      <c r="W195">
        <f ca="1" t="shared" si="65"/>
      </c>
      <c r="X195">
        <f t="shared" si="75"/>
      </c>
      <c r="Y195">
        <f t="shared" si="71"/>
      </c>
      <c r="Z195">
        <f ca="1" t="shared" si="79"/>
      </c>
      <c r="AL195">
        <f ca="1" t="shared" si="66"/>
      </c>
    </row>
    <row r="196" spans="1:38" ht="15">
      <c r="A196">
        <v>195</v>
      </c>
      <c r="B196">
        <f>IF(A196&gt;N$499,"",$D$2*10000+Calculations!A196)</f>
      </c>
      <c r="C196">
        <f t="shared" si="80"/>
      </c>
      <c r="D196" s="78" t="s">
        <v>1588</v>
      </c>
      <c r="E196" s="87" t="s">
        <v>910</v>
      </c>
      <c r="F196" s="77" t="s">
        <v>911</v>
      </c>
      <c r="G196" s="88" t="s">
        <v>97</v>
      </c>
      <c r="H196" s="11">
        <f>Card_main!N34</f>
        <v>0</v>
      </c>
      <c r="I196" s="11" t="str">
        <f>Card_main!O34</f>
        <v>Hab</v>
      </c>
      <c r="J196" s="11" t="str">
        <f>Card_main!P34</f>
        <v>Com</v>
      </c>
      <c r="K196">
        <f t="shared" si="67"/>
      </c>
      <c r="L196">
        <f t="shared" si="68"/>
      </c>
      <c r="M196">
        <f t="shared" si="69"/>
      </c>
      <c r="N196">
        <f t="shared" si="72"/>
        <v>0.19100000000000014</v>
      </c>
      <c r="O196">
        <f t="shared" si="73"/>
        <v>177</v>
      </c>
      <c r="P196">
        <f t="shared" si="60"/>
      </c>
      <c r="Q196">
        <f t="shared" si="78"/>
      </c>
      <c r="R196">
        <f ca="1" t="shared" si="61"/>
      </c>
      <c r="S196">
        <f ca="1" t="shared" si="62"/>
      </c>
      <c r="T196" s="11">
        <f ca="1" t="shared" si="63"/>
      </c>
      <c r="U196">
        <f ca="1" t="shared" si="64"/>
      </c>
      <c r="V196">
        <f t="shared" si="74"/>
      </c>
      <c r="W196">
        <f ca="1" t="shared" si="65"/>
      </c>
      <c r="X196">
        <f t="shared" si="75"/>
      </c>
      <c r="Y196">
        <f t="shared" si="71"/>
      </c>
      <c r="Z196">
        <f ca="1" t="shared" si="79"/>
      </c>
      <c r="AL196">
        <f ca="1" t="shared" si="66"/>
      </c>
    </row>
    <row r="197" spans="1:38" ht="15">
      <c r="A197" s="66">
        <v>196</v>
      </c>
      <c r="B197">
        <f>IF(A197&gt;N$499,"",$D$2*10000+Calculations!A197)</f>
      </c>
      <c r="C197">
        <f t="shared" si="80"/>
      </c>
      <c r="D197" s="78" t="s">
        <v>1589</v>
      </c>
      <c r="E197" s="87" t="s">
        <v>912</v>
      </c>
      <c r="F197" s="77" t="s">
        <v>913</v>
      </c>
      <c r="G197" s="88" t="s">
        <v>98</v>
      </c>
      <c r="H197" s="11">
        <f>Card_main!N35</f>
        <v>0</v>
      </c>
      <c r="I197" s="11" t="str">
        <f>Card_main!O35</f>
        <v>Hab</v>
      </c>
      <c r="J197" s="11" t="str">
        <f>Card_main!P35</f>
        <v>Com</v>
      </c>
      <c r="K197">
        <f t="shared" si="67"/>
      </c>
      <c r="L197">
        <f t="shared" si="68"/>
      </c>
      <c r="M197">
        <f t="shared" si="69"/>
      </c>
      <c r="N197">
        <f t="shared" si="72"/>
        <v>0.19200000000000014</v>
      </c>
      <c r="O197">
        <f t="shared" si="73"/>
        <v>178</v>
      </c>
      <c r="P197">
        <f t="shared" si="60"/>
      </c>
      <c r="Q197">
        <f t="shared" si="78"/>
      </c>
      <c r="R197">
        <f ca="1" t="shared" si="61"/>
      </c>
      <c r="S197">
        <f ca="1" t="shared" si="62"/>
      </c>
      <c r="T197" s="11">
        <f ca="1" t="shared" si="63"/>
      </c>
      <c r="U197">
        <f ca="1" t="shared" si="64"/>
      </c>
      <c r="V197">
        <f t="shared" si="74"/>
      </c>
      <c r="W197">
        <f ca="1" t="shared" si="65"/>
      </c>
      <c r="X197">
        <f t="shared" si="75"/>
      </c>
      <c r="Y197">
        <f t="shared" si="71"/>
      </c>
      <c r="Z197">
        <f ca="1" t="shared" si="79"/>
      </c>
      <c r="AL197">
        <f ca="1" t="shared" si="66"/>
      </c>
    </row>
    <row r="198" spans="1:38" ht="15">
      <c r="A198">
        <v>197</v>
      </c>
      <c r="B198">
        <f>IF(A198&gt;N$499,"",$D$2*10000+Calculations!A198)</f>
      </c>
      <c r="C198">
        <f t="shared" si="80"/>
      </c>
      <c r="D198" s="78" t="s">
        <v>1590</v>
      </c>
      <c r="E198" s="87" t="s">
        <v>914</v>
      </c>
      <c r="F198" s="77" t="s">
        <v>915</v>
      </c>
      <c r="G198" s="88" t="s">
        <v>916</v>
      </c>
      <c r="H198" s="11">
        <f>Card_main!N36</f>
        <v>0</v>
      </c>
      <c r="I198" s="11" t="str">
        <f>Card_main!O36</f>
        <v>Hab</v>
      </c>
      <c r="J198" s="11" t="str">
        <f>Card_main!P36</f>
        <v>Com</v>
      </c>
      <c r="K198">
        <f t="shared" si="67"/>
      </c>
      <c r="L198">
        <f t="shared" si="68"/>
      </c>
      <c r="M198">
        <f t="shared" si="69"/>
      </c>
      <c r="N198">
        <f t="shared" si="72"/>
        <v>0.19300000000000014</v>
      </c>
      <c r="O198">
        <f t="shared" si="73"/>
        <v>179</v>
      </c>
      <c r="P198">
        <f t="shared" si="60"/>
      </c>
      <c r="Q198">
        <f t="shared" si="78"/>
      </c>
      <c r="R198">
        <f ca="1" t="shared" si="61"/>
      </c>
      <c r="S198">
        <f ca="1" t="shared" si="62"/>
      </c>
      <c r="T198" s="11">
        <f ca="1" t="shared" si="63"/>
      </c>
      <c r="U198">
        <f ca="1" t="shared" si="64"/>
      </c>
      <c r="V198">
        <f t="shared" si="74"/>
      </c>
      <c r="W198">
        <f ca="1" t="shared" si="65"/>
      </c>
      <c r="X198">
        <f t="shared" si="75"/>
      </c>
      <c r="Y198">
        <f t="shared" si="71"/>
      </c>
      <c r="Z198">
        <f ca="1" t="shared" si="79"/>
      </c>
      <c r="AL198">
        <f ca="1" t="shared" si="66"/>
      </c>
    </row>
    <row r="199" spans="1:38" ht="15">
      <c r="A199" s="66">
        <v>198</v>
      </c>
      <c r="B199">
        <f>IF(A199&gt;N$499,"",$D$2*10000+Calculations!A199)</f>
      </c>
      <c r="C199">
        <f t="shared" si="80"/>
      </c>
      <c r="D199" s="78" t="s">
        <v>1591</v>
      </c>
      <c r="E199" s="87" t="s">
        <v>358</v>
      </c>
      <c r="F199" s="77" t="s">
        <v>917</v>
      </c>
      <c r="G199" s="88" t="s">
        <v>100</v>
      </c>
      <c r="H199" s="11">
        <f>Card_main!N37</f>
        <v>0</v>
      </c>
      <c r="I199" s="11" t="str">
        <f>Card_main!O37</f>
        <v>Hab</v>
      </c>
      <c r="J199" s="11" t="str">
        <f>Card_main!P37</f>
        <v>Com</v>
      </c>
      <c r="K199">
        <f t="shared" si="67"/>
      </c>
      <c r="L199">
        <f t="shared" si="68"/>
      </c>
      <c r="M199">
        <f t="shared" si="69"/>
      </c>
      <c r="N199">
        <f t="shared" si="72"/>
        <v>0.19400000000000014</v>
      </c>
      <c r="O199">
        <f t="shared" si="73"/>
        <v>180</v>
      </c>
      <c r="P199">
        <f t="shared" si="60"/>
      </c>
      <c r="Q199">
        <f t="shared" si="78"/>
      </c>
      <c r="R199">
        <f ca="1" t="shared" si="61"/>
      </c>
      <c r="S199">
        <f ca="1" t="shared" si="62"/>
      </c>
      <c r="T199" s="11">
        <f ca="1" t="shared" si="63"/>
      </c>
      <c r="U199">
        <f ca="1" t="shared" si="64"/>
      </c>
      <c r="V199">
        <f t="shared" si="74"/>
      </c>
      <c r="W199">
        <f ca="1" t="shared" si="65"/>
      </c>
      <c r="X199">
        <f t="shared" si="75"/>
      </c>
      <c r="Y199">
        <f t="shared" si="71"/>
      </c>
      <c r="Z199">
        <f ca="1" t="shared" si="79"/>
      </c>
      <c r="AL199">
        <f ca="1" t="shared" si="66"/>
      </c>
    </row>
    <row r="200" spans="1:38" ht="15">
      <c r="A200">
        <v>199</v>
      </c>
      <c r="B200">
        <f>IF(A200&gt;N$499,"",$D$2*10000+Calculations!A200)</f>
      </c>
      <c r="C200">
        <f t="shared" si="80"/>
      </c>
      <c r="D200" s="78" t="s">
        <v>1592</v>
      </c>
      <c r="E200" s="87" t="s">
        <v>359</v>
      </c>
      <c r="F200" s="77" t="s">
        <v>918</v>
      </c>
      <c r="G200" s="90" t="s">
        <v>101</v>
      </c>
      <c r="H200" s="11">
        <f>Card_main!N38</f>
        <v>0</v>
      </c>
      <c r="I200" s="11" t="str">
        <f>Card_main!O38</f>
        <v>Hab</v>
      </c>
      <c r="J200" s="11" t="str">
        <f>Card_main!P38</f>
        <v>Com</v>
      </c>
      <c r="K200">
        <f t="shared" si="67"/>
      </c>
      <c r="L200">
        <f t="shared" si="68"/>
      </c>
      <c r="M200">
        <f t="shared" si="69"/>
      </c>
      <c r="N200">
        <f t="shared" si="72"/>
        <v>0.19500000000000015</v>
      </c>
      <c r="O200">
        <f t="shared" si="73"/>
        <v>181</v>
      </c>
      <c r="P200">
        <f t="shared" si="60"/>
      </c>
      <c r="Q200">
        <f t="shared" si="78"/>
      </c>
      <c r="R200">
        <f ca="1" t="shared" si="61"/>
      </c>
      <c r="S200">
        <f ca="1" t="shared" si="62"/>
      </c>
      <c r="T200" s="11">
        <f ca="1" t="shared" si="63"/>
      </c>
      <c r="U200">
        <f ca="1" t="shared" si="64"/>
      </c>
      <c r="V200">
        <f t="shared" si="74"/>
      </c>
      <c r="W200">
        <f ca="1" t="shared" si="65"/>
      </c>
      <c r="X200">
        <f t="shared" si="75"/>
      </c>
      <c r="Y200">
        <f t="shared" si="71"/>
      </c>
      <c r="Z200">
        <f ca="1" t="shared" si="79"/>
      </c>
      <c r="AL200">
        <f ca="1" t="shared" si="66"/>
      </c>
    </row>
    <row r="201" spans="1:38" ht="15">
      <c r="A201" s="66">
        <v>200</v>
      </c>
      <c r="B201">
        <f>IF(A201&gt;N$499,"",$D$2*10000+Calculations!A201)</f>
      </c>
      <c r="C201">
        <f t="shared" si="80"/>
      </c>
      <c r="D201" s="78" t="s">
        <v>1593</v>
      </c>
      <c r="E201" s="87" t="s">
        <v>360</v>
      </c>
      <c r="F201" s="77" t="s">
        <v>919</v>
      </c>
      <c r="G201" s="88" t="s">
        <v>102</v>
      </c>
      <c r="H201" s="11">
        <f>Card_main!N39</f>
        <v>0</v>
      </c>
      <c r="I201" s="11" t="str">
        <f>Card_main!O39</f>
        <v>Hab</v>
      </c>
      <c r="J201" s="11" t="str">
        <f>Card_main!P39</f>
        <v>Com</v>
      </c>
      <c r="K201">
        <f t="shared" si="67"/>
      </c>
      <c r="L201">
        <f t="shared" si="68"/>
      </c>
      <c r="M201">
        <f t="shared" si="69"/>
      </c>
      <c r="N201">
        <f t="shared" si="72"/>
        <v>0.19600000000000015</v>
      </c>
      <c r="O201">
        <f t="shared" si="73"/>
        <v>182</v>
      </c>
      <c r="P201">
        <f t="shared" si="60"/>
      </c>
      <c r="Q201">
        <f t="shared" si="78"/>
      </c>
      <c r="R201">
        <f ca="1" t="shared" si="61"/>
      </c>
      <c r="S201">
        <f ca="1" t="shared" si="62"/>
      </c>
      <c r="T201" s="11">
        <f ca="1" t="shared" si="63"/>
      </c>
      <c r="U201">
        <f ca="1" t="shared" si="64"/>
      </c>
      <c r="V201">
        <f t="shared" si="74"/>
      </c>
      <c r="W201">
        <f ca="1" t="shared" si="65"/>
      </c>
      <c r="X201">
        <f t="shared" si="75"/>
      </c>
      <c r="Y201">
        <f t="shared" si="71"/>
      </c>
      <c r="Z201">
        <f ca="1" t="shared" si="79"/>
      </c>
      <c r="AL201">
        <f ca="1" t="shared" si="66"/>
      </c>
    </row>
    <row r="202" spans="4:38" ht="15">
      <c r="D202" s="78" t="s">
        <v>1594</v>
      </c>
      <c r="E202" s="87" t="s">
        <v>248</v>
      </c>
      <c r="F202" s="77" t="s">
        <v>920</v>
      </c>
      <c r="G202" s="90" t="s">
        <v>103</v>
      </c>
      <c r="H202" s="11">
        <f>Card_main!N40</f>
        <v>0</v>
      </c>
      <c r="I202" s="11" t="str">
        <f>Card_main!O40</f>
        <v>Hab</v>
      </c>
      <c r="J202" s="11" t="str">
        <f>Card_main!P40</f>
        <v>Com</v>
      </c>
      <c r="K202">
        <f t="shared" si="67"/>
      </c>
      <c r="L202">
        <f t="shared" si="68"/>
      </c>
      <c r="M202">
        <f t="shared" si="69"/>
      </c>
      <c r="N202">
        <f t="shared" si="72"/>
        <v>0.19700000000000015</v>
      </c>
      <c r="O202">
        <f t="shared" si="73"/>
        <v>183</v>
      </c>
      <c r="P202">
        <f t="shared" si="60"/>
      </c>
      <c r="Q202">
        <f t="shared" si="78"/>
      </c>
      <c r="R202">
        <f ca="1" t="shared" si="61"/>
      </c>
      <c r="S202">
        <f ca="1" t="shared" si="62"/>
      </c>
      <c r="T202" s="11">
        <f ca="1" t="shared" si="63"/>
      </c>
      <c r="U202">
        <f ca="1" t="shared" si="64"/>
      </c>
      <c r="V202">
        <f t="shared" si="74"/>
      </c>
      <c r="W202">
        <f ca="1" t="shared" si="65"/>
      </c>
      <c r="X202">
        <f t="shared" si="75"/>
      </c>
      <c r="Y202">
        <f t="shared" si="71"/>
      </c>
      <c r="Z202">
        <f ca="1" t="shared" si="79"/>
      </c>
      <c r="AL202">
        <f ca="1" t="shared" si="66"/>
      </c>
    </row>
    <row r="203" spans="4:38" ht="15">
      <c r="D203" s="78" t="s">
        <v>1595</v>
      </c>
      <c r="E203" s="87" t="s">
        <v>921</v>
      </c>
      <c r="F203" s="77" t="s">
        <v>922</v>
      </c>
      <c r="G203" s="88" t="s">
        <v>923</v>
      </c>
      <c r="H203" s="11">
        <f>Card_main!N41</f>
        <v>0</v>
      </c>
      <c r="I203" s="11" t="str">
        <f>Card_main!O41</f>
        <v>Hab</v>
      </c>
      <c r="J203" s="11" t="str">
        <f>Card_main!P41</f>
        <v>Com</v>
      </c>
      <c r="K203">
        <f t="shared" si="67"/>
      </c>
      <c r="L203">
        <f t="shared" si="68"/>
      </c>
      <c r="M203">
        <f t="shared" si="69"/>
      </c>
      <c r="N203">
        <f t="shared" si="72"/>
        <v>0.19800000000000015</v>
      </c>
      <c r="O203">
        <f t="shared" si="73"/>
        <v>184</v>
      </c>
      <c r="P203">
        <f t="shared" si="60"/>
      </c>
      <c r="Q203">
        <f t="shared" si="78"/>
      </c>
      <c r="R203">
        <f ca="1" t="shared" si="61"/>
      </c>
      <c r="S203">
        <f ca="1" t="shared" si="62"/>
      </c>
      <c r="T203" s="11">
        <f ca="1" t="shared" si="63"/>
      </c>
      <c r="U203">
        <f ca="1" t="shared" si="64"/>
      </c>
      <c r="V203">
        <f t="shared" si="74"/>
      </c>
      <c r="W203">
        <f ca="1" t="shared" si="65"/>
      </c>
      <c r="X203">
        <f t="shared" si="75"/>
      </c>
      <c r="Y203">
        <f t="shared" si="71"/>
      </c>
      <c r="Z203">
        <f ca="1" t="shared" si="79"/>
      </c>
      <c r="AL203">
        <f ca="1" t="shared" si="66"/>
      </c>
    </row>
    <row r="204" spans="4:38" ht="15">
      <c r="D204" s="78" t="s">
        <v>1596</v>
      </c>
      <c r="E204" s="87" t="s">
        <v>361</v>
      </c>
      <c r="F204" s="77" t="s">
        <v>924</v>
      </c>
      <c r="G204" s="88" t="s">
        <v>3</v>
      </c>
      <c r="H204" s="11">
        <f>Card_main!N42</f>
        <v>0</v>
      </c>
      <c r="I204" s="11" t="str">
        <f>Card_main!O42</f>
        <v>Hab</v>
      </c>
      <c r="J204" s="11" t="str">
        <f>Card_main!P42</f>
        <v>Com</v>
      </c>
      <c r="K204">
        <f t="shared" si="67"/>
      </c>
      <c r="L204">
        <f t="shared" si="68"/>
      </c>
      <c r="M204">
        <f t="shared" si="69"/>
      </c>
      <c r="N204">
        <f t="shared" si="72"/>
        <v>0.19900000000000015</v>
      </c>
      <c r="O204">
        <f t="shared" si="73"/>
        <v>185</v>
      </c>
      <c r="P204">
        <f t="shared" si="60"/>
      </c>
      <c r="Q204">
        <f t="shared" si="78"/>
      </c>
      <c r="R204">
        <f ca="1" t="shared" si="61"/>
      </c>
      <c r="S204">
        <f ca="1" t="shared" si="62"/>
      </c>
      <c r="T204" s="11">
        <f ca="1" t="shared" si="63"/>
      </c>
      <c r="U204">
        <f ca="1" t="shared" si="64"/>
      </c>
      <c r="V204">
        <f t="shared" si="74"/>
      </c>
      <c r="W204">
        <f ca="1" t="shared" si="65"/>
      </c>
      <c r="X204">
        <f t="shared" si="75"/>
      </c>
      <c r="Y204">
        <f t="shared" si="71"/>
      </c>
      <c r="Z204">
        <f ca="1" t="shared" si="79"/>
      </c>
      <c r="AL204">
        <f ca="1" t="shared" si="66"/>
      </c>
    </row>
    <row r="205" spans="4:38" ht="15">
      <c r="D205" s="78" t="s">
        <v>1597</v>
      </c>
      <c r="E205" s="87" t="s">
        <v>925</v>
      </c>
      <c r="F205" s="77" t="s">
        <v>926</v>
      </c>
      <c r="G205" s="88" t="s">
        <v>927</v>
      </c>
      <c r="H205" s="11">
        <f>Card_main!N43</f>
        <v>0</v>
      </c>
      <c r="I205" s="11" t="str">
        <f>Card_main!O43</f>
        <v>Hab</v>
      </c>
      <c r="J205" s="11" t="str">
        <f>Card_main!P43</f>
        <v>Com</v>
      </c>
      <c r="K205">
        <f t="shared" si="67"/>
      </c>
      <c r="L205">
        <f t="shared" si="68"/>
      </c>
      <c r="M205">
        <f t="shared" si="69"/>
      </c>
      <c r="N205">
        <f t="shared" si="72"/>
        <v>0.20000000000000015</v>
      </c>
      <c r="O205">
        <f t="shared" si="73"/>
        <v>186</v>
      </c>
      <c r="P205">
        <f t="shared" si="60"/>
      </c>
      <c r="Q205">
        <f t="shared" si="78"/>
      </c>
      <c r="R205">
        <f ca="1" t="shared" si="61"/>
      </c>
      <c r="S205">
        <f ca="1" t="shared" si="62"/>
      </c>
      <c r="T205" s="11">
        <f ca="1" t="shared" si="63"/>
      </c>
      <c r="U205">
        <f ca="1" t="shared" si="64"/>
      </c>
      <c r="V205">
        <f t="shared" si="74"/>
      </c>
      <c r="W205">
        <f ca="1" t="shared" si="65"/>
      </c>
      <c r="X205">
        <f t="shared" si="75"/>
      </c>
      <c r="Y205">
        <f t="shared" si="71"/>
      </c>
      <c r="Z205">
        <f ca="1" t="shared" si="79"/>
      </c>
      <c r="AL205">
        <f ca="1" t="shared" si="66"/>
      </c>
    </row>
    <row r="206" spans="4:38" ht="15">
      <c r="D206" s="78" t="s">
        <v>1598</v>
      </c>
      <c r="E206" s="87" t="s">
        <v>249</v>
      </c>
      <c r="F206" s="77" t="s">
        <v>928</v>
      </c>
      <c r="G206" s="88" t="s">
        <v>105</v>
      </c>
      <c r="H206" s="11">
        <f>Card_main!N44</f>
        <v>0</v>
      </c>
      <c r="I206" s="11" t="str">
        <f>Card_main!O44</f>
        <v>Hab</v>
      </c>
      <c r="J206" s="11" t="str">
        <f>Card_main!P44</f>
        <v>Com</v>
      </c>
      <c r="K206">
        <f t="shared" si="67"/>
      </c>
      <c r="L206">
        <f t="shared" si="68"/>
      </c>
      <c r="M206">
        <f t="shared" si="69"/>
      </c>
      <c r="N206">
        <f t="shared" si="72"/>
        <v>0.20100000000000015</v>
      </c>
      <c r="O206">
        <f t="shared" si="73"/>
        <v>187</v>
      </c>
      <c r="P206">
        <f t="shared" si="60"/>
      </c>
      <c r="Q206">
        <f t="shared" si="78"/>
      </c>
      <c r="R206">
        <f ca="1" t="shared" si="61"/>
      </c>
      <c r="S206">
        <f ca="1" t="shared" si="62"/>
      </c>
      <c r="T206" s="11">
        <f ca="1" t="shared" si="63"/>
      </c>
      <c r="U206">
        <f ca="1" t="shared" si="64"/>
      </c>
      <c r="V206">
        <f t="shared" si="74"/>
      </c>
      <c r="W206">
        <f ca="1" t="shared" si="65"/>
      </c>
      <c r="X206">
        <f t="shared" si="75"/>
      </c>
      <c r="Y206">
        <f t="shared" si="71"/>
      </c>
      <c r="Z206">
        <f ca="1" t="shared" si="79"/>
      </c>
      <c r="AL206">
        <f ca="1" t="shared" si="66"/>
      </c>
    </row>
    <row r="207" spans="4:38" ht="15">
      <c r="D207" s="78" t="s">
        <v>1599</v>
      </c>
      <c r="E207" s="87" t="s">
        <v>929</v>
      </c>
      <c r="F207" s="77" t="s">
        <v>930</v>
      </c>
      <c r="G207" s="88" t="s">
        <v>931</v>
      </c>
      <c r="H207" s="11">
        <f>Card_main!N45</f>
        <v>0</v>
      </c>
      <c r="I207" s="11" t="str">
        <f>Card_main!O45</f>
        <v>Hab</v>
      </c>
      <c r="J207" s="11" t="str">
        <f>Card_main!P45</f>
        <v>Com</v>
      </c>
      <c r="K207">
        <f t="shared" si="67"/>
      </c>
      <c r="L207">
        <f t="shared" si="68"/>
      </c>
      <c r="M207">
        <f t="shared" si="69"/>
      </c>
      <c r="N207">
        <f t="shared" si="72"/>
        <v>0.20200000000000015</v>
      </c>
      <c r="O207">
        <f t="shared" si="73"/>
        <v>188</v>
      </c>
      <c r="P207">
        <f t="shared" si="60"/>
      </c>
      <c r="Q207">
        <f t="shared" si="78"/>
      </c>
      <c r="R207">
        <f ca="1" t="shared" si="61"/>
      </c>
      <c r="S207">
        <f ca="1" t="shared" si="62"/>
      </c>
      <c r="T207" s="11">
        <f ca="1" t="shared" si="63"/>
      </c>
      <c r="U207">
        <f ca="1" t="shared" si="64"/>
      </c>
      <c r="V207">
        <f t="shared" si="74"/>
      </c>
      <c r="W207">
        <f ca="1" t="shared" si="65"/>
      </c>
      <c r="X207">
        <f t="shared" si="75"/>
      </c>
      <c r="Y207">
        <f t="shared" si="71"/>
      </c>
      <c r="Z207">
        <f ca="1" t="shared" si="79"/>
      </c>
      <c r="AL207">
        <f ca="1" t="shared" si="66"/>
      </c>
    </row>
    <row r="208" spans="4:38" ht="15">
      <c r="D208" s="78" t="s">
        <v>1600</v>
      </c>
      <c r="E208" s="87" t="s">
        <v>698</v>
      </c>
      <c r="F208" s="77" t="s">
        <v>932</v>
      </c>
      <c r="G208" s="90" t="s">
        <v>110</v>
      </c>
      <c r="H208" s="11">
        <f>Card_main!N46</f>
        <v>0</v>
      </c>
      <c r="I208" s="11" t="str">
        <f>Card_main!O46</f>
        <v>Hab</v>
      </c>
      <c r="J208" s="11" t="str">
        <f>Card_main!P46</f>
        <v>Com</v>
      </c>
      <c r="K208">
        <f t="shared" si="67"/>
      </c>
      <c r="L208">
        <f t="shared" si="68"/>
      </c>
      <c r="M208">
        <f t="shared" si="69"/>
      </c>
      <c r="N208">
        <f t="shared" si="72"/>
        <v>0.20300000000000015</v>
      </c>
      <c r="O208">
        <f t="shared" si="73"/>
        <v>189</v>
      </c>
      <c r="P208">
        <f t="shared" si="60"/>
      </c>
      <c r="Q208">
        <f t="shared" si="78"/>
      </c>
      <c r="R208">
        <f ca="1" t="shared" si="61"/>
      </c>
      <c r="S208">
        <f ca="1" t="shared" si="62"/>
      </c>
      <c r="T208" s="11">
        <f ca="1" t="shared" si="63"/>
      </c>
      <c r="U208">
        <f ca="1" t="shared" si="64"/>
      </c>
      <c r="V208">
        <f t="shared" si="74"/>
      </c>
      <c r="W208">
        <f ca="1" t="shared" si="65"/>
      </c>
      <c r="X208">
        <f t="shared" si="75"/>
      </c>
      <c r="Y208">
        <f t="shared" si="71"/>
      </c>
      <c r="Z208">
        <f ca="1" t="shared" si="79"/>
      </c>
      <c r="AL208">
        <f ca="1" t="shared" si="66"/>
      </c>
    </row>
    <row r="209" spans="4:38" ht="15">
      <c r="D209" s="78" t="s">
        <v>1601</v>
      </c>
      <c r="E209" s="87" t="s">
        <v>250</v>
      </c>
      <c r="F209" s="77" t="s">
        <v>933</v>
      </c>
      <c r="G209" s="88" t="s">
        <v>112</v>
      </c>
      <c r="H209" s="11">
        <f>Card_main!N47</f>
        <v>0</v>
      </c>
      <c r="I209" s="11" t="str">
        <f>Card_main!O47</f>
        <v>Hab</v>
      </c>
      <c r="J209" s="11" t="str">
        <f>Card_main!P47</f>
        <v>Com</v>
      </c>
      <c r="K209">
        <f t="shared" si="67"/>
      </c>
      <c r="L209">
        <f t="shared" si="68"/>
      </c>
      <c r="M209">
        <f t="shared" si="69"/>
      </c>
      <c r="N209">
        <f t="shared" si="72"/>
        <v>0.20400000000000015</v>
      </c>
      <c r="O209">
        <f t="shared" si="73"/>
        <v>190</v>
      </c>
      <c r="P209">
        <f t="shared" si="60"/>
      </c>
      <c r="Q209">
        <f t="shared" si="78"/>
      </c>
      <c r="R209">
        <f ca="1" t="shared" si="61"/>
      </c>
      <c r="S209">
        <f ca="1" t="shared" si="62"/>
      </c>
      <c r="T209" s="11">
        <f ca="1" t="shared" si="63"/>
      </c>
      <c r="U209">
        <f ca="1" t="shared" si="64"/>
      </c>
      <c r="V209">
        <f t="shared" si="74"/>
      </c>
      <c r="W209">
        <f ca="1" t="shared" si="65"/>
      </c>
      <c r="X209">
        <f t="shared" si="75"/>
      </c>
      <c r="Y209">
        <f t="shared" si="71"/>
      </c>
      <c r="Z209">
        <f ca="1" t="shared" si="79"/>
      </c>
      <c r="AL209">
        <f ca="1" t="shared" si="66"/>
      </c>
    </row>
    <row r="210" spans="4:38" ht="15">
      <c r="D210" s="78" t="s">
        <v>1602</v>
      </c>
      <c r="E210" s="87" t="s">
        <v>934</v>
      </c>
      <c r="F210" s="77" t="s">
        <v>935</v>
      </c>
      <c r="G210" s="88" t="s">
        <v>113</v>
      </c>
      <c r="H210" s="11">
        <f>Card_main!N48</f>
        <v>0</v>
      </c>
      <c r="I210" s="11" t="str">
        <f>Card_main!O48</f>
        <v>Hab</v>
      </c>
      <c r="J210" s="11" t="str">
        <f>Card_main!P48</f>
        <v>Com</v>
      </c>
      <c r="K210">
        <f t="shared" si="67"/>
      </c>
      <c r="L210">
        <f t="shared" si="68"/>
      </c>
      <c r="M210">
        <f t="shared" si="69"/>
      </c>
      <c r="N210">
        <f t="shared" si="72"/>
        <v>0.20500000000000015</v>
      </c>
      <c r="O210">
        <f t="shared" si="73"/>
        <v>191</v>
      </c>
      <c r="P210">
        <f t="shared" si="60"/>
      </c>
      <c r="Q210">
        <f t="shared" si="78"/>
      </c>
      <c r="R210">
        <f ca="1" t="shared" si="61"/>
      </c>
      <c r="S210">
        <f ca="1" t="shared" si="62"/>
      </c>
      <c r="T210" s="11">
        <f ca="1" t="shared" si="63"/>
      </c>
      <c r="U210">
        <f ca="1" t="shared" si="64"/>
      </c>
      <c r="V210">
        <f t="shared" si="74"/>
      </c>
      <c r="W210">
        <f ca="1" t="shared" si="65"/>
      </c>
      <c r="X210">
        <f t="shared" si="75"/>
      </c>
      <c r="Y210">
        <f t="shared" si="71"/>
      </c>
      <c r="Z210">
        <f ca="1" t="shared" si="79"/>
      </c>
      <c r="AL210">
        <f ca="1" t="shared" si="66"/>
      </c>
    </row>
    <row r="211" spans="4:38" ht="15">
      <c r="D211" s="78" t="s">
        <v>1603</v>
      </c>
      <c r="E211" s="87" t="s">
        <v>936</v>
      </c>
      <c r="F211" s="77" t="s">
        <v>937</v>
      </c>
      <c r="G211" s="88" t="s">
        <v>114</v>
      </c>
      <c r="H211" s="11">
        <f>Card_main!N49</f>
        <v>0</v>
      </c>
      <c r="I211" s="11" t="str">
        <f>Card_main!O49</f>
        <v>Hab</v>
      </c>
      <c r="J211" s="11" t="str">
        <f>Card_main!P49</f>
        <v>Com</v>
      </c>
      <c r="K211">
        <f t="shared" si="67"/>
      </c>
      <c r="L211">
        <f t="shared" si="68"/>
      </c>
      <c r="M211">
        <f t="shared" si="69"/>
      </c>
      <c r="N211">
        <f t="shared" si="72"/>
        <v>0.20600000000000016</v>
      </c>
      <c r="O211">
        <f t="shared" si="73"/>
        <v>192</v>
      </c>
      <c r="P211">
        <f t="shared" si="60"/>
      </c>
      <c r="Q211">
        <f t="shared" si="78"/>
      </c>
      <c r="R211">
        <f ca="1" t="shared" si="61"/>
      </c>
      <c r="S211">
        <f ca="1" t="shared" si="62"/>
      </c>
      <c r="T211" s="11">
        <f ca="1" t="shared" si="63"/>
      </c>
      <c r="U211">
        <f ca="1" t="shared" si="64"/>
      </c>
      <c r="V211">
        <f t="shared" si="74"/>
      </c>
      <c r="W211">
        <f ca="1" t="shared" si="65"/>
      </c>
      <c r="X211">
        <f t="shared" si="75"/>
      </c>
      <c r="Y211">
        <f t="shared" si="71"/>
      </c>
      <c r="Z211">
        <f ca="1" t="shared" si="79"/>
      </c>
      <c r="AL211">
        <f ca="1" t="shared" si="66"/>
      </c>
    </row>
    <row r="212" spans="4:38" ht="15">
      <c r="D212" s="78" t="s">
        <v>1604</v>
      </c>
      <c r="E212" s="87" t="s">
        <v>270</v>
      </c>
      <c r="F212" s="77" t="s">
        <v>938</v>
      </c>
      <c r="G212" s="88" t="s">
        <v>115</v>
      </c>
      <c r="H212" s="11">
        <f>Card_main!R2</f>
        <v>0</v>
      </c>
      <c r="I212" s="11" t="str">
        <f>Card_main!S2</f>
        <v>Hab</v>
      </c>
      <c r="J212" s="11" t="str">
        <f>Card_main!T2</f>
        <v>Com</v>
      </c>
      <c r="K212">
        <f t="shared" si="67"/>
      </c>
      <c r="L212">
        <f t="shared" si="68"/>
      </c>
      <c r="M212">
        <f t="shared" si="69"/>
      </c>
      <c r="N212">
        <f t="shared" si="72"/>
        <v>0.20700000000000016</v>
      </c>
      <c r="O212">
        <f t="shared" si="73"/>
        <v>193</v>
      </c>
      <c r="P212">
        <f aca="true" t="shared" si="81" ref="P212:P220">IF(O212&gt;N$499,"",LOOKUP(O212,N$20:N$499,N$20:N$499))</f>
      </c>
      <c r="Q212">
        <f t="shared" si="78"/>
      </c>
      <c r="R212">
        <f aca="true" ca="1" t="shared" si="82" ref="R212:R220">IF(O212&gt;N$499,"",INDIRECT(ADDRESS($Q212,6)))</f>
      </c>
      <c r="S212">
        <f aca="true" ca="1" t="shared" si="83" ref="S212:S220">IF(P212&gt;O$499,"",INDIRECT(ADDRESS($Q212,7)))</f>
      </c>
      <c r="T212" s="11">
        <f aca="true" ca="1" t="shared" si="84" ref="T212:T220">UPPER(IF(P212&gt;O$499,"",IF(INDIRECT(ADDRESS($Q212,8))=0,"",INDIRECT(ADDRESS($Q212,8)))))</f>
      </c>
      <c r="U212">
        <f aca="true" ca="1" t="shared" si="85" ref="U212:U220">IF(P212&gt;O$499,"",INDIRECT(ADDRESS($Q212,9)))</f>
      </c>
      <c r="V212">
        <f t="shared" si="74"/>
      </c>
      <c r="W212">
        <f aca="true" ca="1" t="shared" si="86" ref="W212:W220">IF(O212&gt;N$499,"",INDIRECT(ADDRESS($Q212,10)))</f>
      </c>
      <c r="X212">
        <f t="shared" si="75"/>
      </c>
      <c r="Y212">
        <f t="shared" si="71"/>
      </c>
      <c r="Z212">
        <f ca="1" t="shared" si="79"/>
      </c>
      <c r="AL212">
        <f aca="true" ca="1" t="shared" si="87" ref="AL212:AL220">IF(O212&gt;N$499,"",INDIRECT(ADDRESS($Q212,4)))</f>
      </c>
    </row>
    <row r="213" spans="4:38" ht="15">
      <c r="D213" s="78" t="s">
        <v>1605</v>
      </c>
      <c r="E213" s="87" t="s">
        <v>939</v>
      </c>
      <c r="F213" s="77" t="s">
        <v>940</v>
      </c>
      <c r="G213" s="88" t="s">
        <v>941</v>
      </c>
      <c r="H213" s="11">
        <f>Card_main!R3</f>
        <v>0</v>
      </c>
      <c r="I213" s="11" t="str">
        <f>Card_main!S3</f>
        <v>Hab</v>
      </c>
      <c r="J213" s="11" t="str">
        <f>Card_main!T3</f>
        <v>Com</v>
      </c>
      <c r="K213">
        <f aca="true" t="shared" si="88" ref="K213:K276">IF(I213="Hab","",IF(I213&gt;0,I213,""))</f>
      </c>
      <c r="L213">
        <f aca="true" t="shared" si="89" ref="L213:L276">IF(J213="Com","",IF(J213&gt;0,J213,""))</f>
      </c>
      <c r="M213">
        <f aca="true" t="shared" si="90" ref="M213:M276">IF(AND(H213&lt;&gt;0,TRIM(H213)&lt;&gt;""),H213,IF(OR(K213&lt;&gt;"",L213&lt;&gt;""),"x",""))</f>
      </c>
      <c r="N213">
        <f t="shared" si="72"/>
        <v>0.20800000000000016</v>
      </c>
      <c r="O213">
        <f t="shared" si="73"/>
        <v>194</v>
      </c>
      <c r="P213">
        <f t="shared" si="81"/>
      </c>
      <c r="Q213">
        <f aca="true" t="shared" si="91" ref="Q213:Q220">IF(O213&gt;N$499,"",LOOKUP(O213,N$20:N$499,O$20:O$499)+19-P$19)</f>
      </c>
      <c r="R213">
        <f ca="1" t="shared" si="82"/>
      </c>
      <c r="S213">
        <f ca="1" t="shared" si="83"/>
      </c>
      <c r="T213" s="11">
        <f ca="1" t="shared" si="84"/>
      </c>
      <c r="U213">
        <f ca="1" t="shared" si="85"/>
      </c>
      <c r="V213">
        <f t="shared" si="74"/>
      </c>
      <c r="W213">
        <f ca="1" t="shared" si="86"/>
      </c>
      <c r="X213">
        <f t="shared" si="75"/>
      </c>
      <c r="Y213">
        <f aca="true" t="shared" si="92" ref="Y213:Y220">IF(X213="Hab","",X213)</f>
      </c>
      <c r="Z213">
        <f ca="1" t="shared" si="79"/>
      </c>
      <c r="AL213">
        <f ca="1" t="shared" si="87"/>
      </c>
    </row>
    <row r="214" spans="4:38" ht="15">
      <c r="D214" s="78" t="s">
        <v>1606</v>
      </c>
      <c r="E214" s="87" t="s">
        <v>271</v>
      </c>
      <c r="F214" s="77" t="s">
        <v>942</v>
      </c>
      <c r="G214" s="88" t="s">
        <v>116</v>
      </c>
      <c r="H214" s="11">
        <f>Card_main!R4</f>
        <v>0</v>
      </c>
      <c r="I214" s="11" t="str">
        <f>Card_main!S4</f>
        <v>Hab</v>
      </c>
      <c r="J214" s="11" t="str">
        <f>Card_main!T4</f>
        <v>Com</v>
      </c>
      <c r="K214">
        <f t="shared" si="88"/>
      </c>
      <c r="L214">
        <f t="shared" si="89"/>
      </c>
      <c r="M214">
        <f t="shared" si="90"/>
      </c>
      <c r="N214">
        <f aca="true" t="shared" si="93" ref="N214:N277">IF(M214&lt;&gt;"",INT(N213)+1,N213+0.001)</f>
        <v>0.20900000000000016</v>
      </c>
      <c r="O214">
        <f aca="true" t="shared" si="94" ref="O214:O277">O213+1</f>
        <v>195</v>
      </c>
      <c r="P214">
        <f t="shared" si="81"/>
      </c>
      <c r="Q214">
        <f t="shared" si="91"/>
      </c>
      <c r="R214">
        <f ca="1" t="shared" si="82"/>
      </c>
      <c r="S214">
        <f ca="1" t="shared" si="83"/>
      </c>
      <c r="T214" s="11">
        <f ca="1" t="shared" si="84"/>
      </c>
      <c r="U214">
        <f ca="1" t="shared" si="85"/>
      </c>
      <c r="V214">
        <f t="shared" si="74"/>
      </c>
      <c r="W214">
        <f ca="1" t="shared" si="86"/>
      </c>
      <c r="X214">
        <f t="shared" si="75"/>
      </c>
      <c r="Y214">
        <f t="shared" si="92"/>
      </c>
      <c r="Z214">
        <f ca="1" t="shared" si="79"/>
      </c>
      <c r="AL214">
        <f ca="1" t="shared" si="87"/>
      </c>
    </row>
    <row r="215" spans="4:38" ht="15">
      <c r="D215" s="78" t="s">
        <v>1607</v>
      </c>
      <c r="E215" s="87" t="s">
        <v>272</v>
      </c>
      <c r="F215" s="77" t="s">
        <v>943</v>
      </c>
      <c r="G215" s="88" t="s">
        <v>117</v>
      </c>
      <c r="H215" s="11">
        <f>Card_main!R5</f>
        <v>0</v>
      </c>
      <c r="I215" s="11" t="str">
        <f>Card_main!S5</f>
        <v>Hab</v>
      </c>
      <c r="J215" s="11" t="str">
        <f>Card_main!T5</f>
        <v>Com</v>
      </c>
      <c r="K215">
        <f t="shared" si="88"/>
      </c>
      <c r="L215">
        <f t="shared" si="89"/>
      </c>
      <c r="M215">
        <f t="shared" si="90"/>
      </c>
      <c r="N215">
        <f t="shared" si="93"/>
        <v>0.21000000000000016</v>
      </c>
      <c r="O215">
        <f t="shared" si="94"/>
        <v>196</v>
      </c>
      <c r="P215">
        <f t="shared" si="81"/>
      </c>
      <c r="Q215">
        <f t="shared" si="91"/>
      </c>
      <c r="R215">
        <f ca="1" t="shared" si="82"/>
      </c>
      <c r="S215">
        <f ca="1" t="shared" si="83"/>
      </c>
      <c r="T215" s="11">
        <f ca="1" t="shared" si="84"/>
      </c>
      <c r="U215">
        <f ca="1" t="shared" si="85"/>
      </c>
      <c r="V215">
        <f t="shared" si="74"/>
      </c>
      <c r="W215">
        <f ca="1" t="shared" si="86"/>
      </c>
      <c r="X215">
        <f t="shared" si="75"/>
      </c>
      <c r="Y215">
        <f t="shared" si="92"/>
      </c>
      <c r="Z215">
        <f ca="1" t="shared" si="79"/>
      </c>
      <c r="AL215">
        <f ca="1" t="shared" si="87"/>
      </c>
    </row>
    <row r="216" spans="4:38" ht="15">
      <c r="D216" s="78" t="s">
        <v>1608</v>
      </c>
      <c r="E216" s="87" t="s">
        <v>944</v>
      </c>
      <c r="F216" s="77" t="s">
        <v>945</v>
      </c>
      <c r="G216" s="88" t="s">
        <v>118</v>
      </c>
      <c r="H216" s="11">
        <f>Card_main!R6</f>
        <v>0</v>
      </c>
      <c r="I216" s="11" t="str">
        <f>Card_main!S6</f>
        <v>Hab</v>
      </c>
      <c r="J216" s="11" t="str">
        <f>Card_main!T6</f>
        <v>Com</v>
      </c>
      <c r="K216">
        <f t="shared" si="88"/>
      </c>
      <c r="L216">
        <f t="shared" si="89"/>
      </c>
      <c r="M216">
        <f t="shared" si="90"/>
      </c>
      <c r="N216">
        <f t="shared" si="93"/>
        <v>0.21100000000000016</v>
      </c>
      <c r="O216">
        <f t="shared" si="94"/>
        <v>197</v>
      </c>
      <c r="P216">
        <f t="shared" si="81"/>
      </c>
      <c r="Q216">
        <f t="shared" si="91"/>
      </c>
      <c r="R216">
        <f ca="1" t="shared" si="82"/>
      </c>
      <c r="S216">
        <f ca="1" t="shared" si="83"/>
      </c>
      <c r="T216" s="11">
        <f ca="1" t="shared" si="84"/>
      </c>
      <c r="U216">
        <f ca="1" t="shared" si="85"/>
      </c>
      <c r="V216">
        <f t="shared" si="74"/>
      </c>
      <c r="W216">
        <f ca="1" t="shared" si="86"/>
      </c>
      <c r="X216">
        <f t="shared" si="75"/>
      </c>
      <c r="Y216">
        <f t="shared" si="92"/>
      </c>
      <c r="Z216">
        <f ca="1" t="shared" si="79"/>
      </c>
      <c r="AL216">
        <f ca="1" t="shared" si="87"/>
      </c>
    </row>
    <row r="217" spans="4:38" ht="15">
      <c r="D217" s="78" t="s">
        <v>1609</v>
      </c>
      <c r="E217" s="87" t="s">
        <v>946</v>
      </c>
      <c r="F217" s="77" t="s">
        <v>947</v>
      </c>
      <c r="G217" s="88" t="s">
        <v>119</v>
      </c>
      <c r="H217" s="11">
        <f>Card_main!R7</f>
        <v>0</v>
      </c>
      <c r="I217" s="11" t="str">
        <f>Card_main!S7</f>
        <v>Hab</v>
      </c>
      <c r="J217" s="11" t="str">
        <f>Card_main!T7</f>
        <v>Com</v>
      </c>
      <c r="K217">
        <f t="shared" si="88"/>
      </c>
      <c r="L217">
        <f t="shared" si="89"/>
      </c>
      <c r="M217">
        <f t="shared" si="90"/>
      </c>
      <c r="N217">
        <f t="shared" si="93"/>
        <v>0.21200000000000016</v>
      </c>
      <c r="O217">
        <f t="shared" si="94"/>
        <v>198</v>
      </c>
      <c r="P217">
        <f t="shared" si="81"/>
      </c>
      <c r="Q217">
        <f t="shared" si="91"/>
      </c>
      <c r="R217">
        <f ca="1" t="shared" si="82"/>
      </c>
      <c r="S217">
        <f ca="1" t="shared" si="83"/>
      </c>
      <c r="T217" s="11">
        <f ca="1" t="shared" si="84"/>
      </c>
      <c r="U217">
        <f ca="1" t="shared" si="85"/>
      </c>
      <c r="V217">
        <f t="shared" si="74"/>
      </c>
      <c r="W217">
        <f ca="1" t="shared" si="86"/>
      </c>
      <c r="X217">
        <f t="shared" si="75"/>
      </c>
      <c r="Y217">
        <f t="shared" si="92"/>
      </c>
      <c r="Z217">
        <f ca="1" t="shared" si="79"/>
      </c>
      <c r="AL217">
        <f ca="1" t="shared" si="87"/>
      </c>
    </row>
    <row r="218" spans="4:38" ht="15">
      <c r="D218" s="78" t="s">
        <v>1610</v>
      </c>
      <c r="E218" s="87" t="s">
        <v>948</v>
      </c>
      <c r="F218" s="77" t="s">
        <v>949</v>
      </c>
      <c r="G218" s="88" t="s">
        <v>120</v>
      </c>
      <c r="H218" s="11">
        <f>Card_main!R8</f>
        <v>0</v>
      </c>
      <c r="I218" s="11" t="str">
        <f>Card_main!S8</f>
        <v>Hab</v>
      </c>
      <c r="J218" s="11" t="str">
        <f>Card_main!T8</f>
        <v>Com</v>
      </c>
      <c r="K218">
        <f t="shared" si="88"/>
      </c>
      <c r="L218">
        <f t="shared" si="89"/>
      </c>
      <c r="M218">
        <f t="shared" si="90"/>
      </c>
      <c r="N218">
        <f t="shared" si="93"/>
        <v>0.21300000000000016</v>
      </c>
      <c r="O218">
        <f t="shared" si="94"/>
        <v>199</v>
      </c>
      <c r="P218">
        <f t="shared" si="81"/>
      </c>
      <c r="Q218">
        <f t="shared" si="91"/>
      </c>
      <c r="R218">
        <f ca="1" t="shared" si="82"/>
      </c>
      <c r="S218">
        <f ca="1" t="shared" si="83"/>
      </c>
      <c r="T218" s="11">
        <f ca="1" t="shared" si="84"/>
      </c>
      <c r="U218">
        <f ca="1" t="shared" si="85"/>
      </c>
      <c r="V218">
        <f t="shared" si="74"/>
      </c>
      <c r="W218">
        <f ca="1" t="shared" si="86"/>
      </c>
      <c r="X218">
        <f t="shared" si="75"/>
      </c>
      <c r="Y218">
        <f t="shared" si="92"/>
      </c>
      <c r="Z218">
        <f ca="1" t="shared" si="79"/>
      </c>
      <c r="AL218">
        <f ca="1" t="shared" si="87"/>
      </c>
    </row>
    <row r="219" spans="4:38" ht="15">
      <c r="D219" s="78" t="s">
        <v>1611</v>
      </c>
      <c r="E219" s="87" t="s">
        <v>950</v>
      </c>
      <c r="F219" s="77" t="s">
        <v>951</v>
      </c>
      <c r="G219" s="88" t="s">
        <v>121</v>
      </c>
      <c r="H219" s="11">
        <f>Card_main!R9</f>
        <v>0</v>
      </c>
      <c r="I219" s="11" t="str">
        <f>Card_main!S9</f>
        <v>Hab</v>
      </c>
      <c r="J219" s="11" t="str">
        <f>Card_main!T9</f>
        <v>Com</v>
      </c>
      <c r="K219">
        <f t="shared" si="88"/>
      </c>
      <c r="L219">
        <f t="shared" si="89"/>
      </c>
      <c r="M219">
        <f t="shared" si="90"/>
      </c>
      <c r="N219">
        <f t="shared" si="93"/>
        <v>0.21400000000000016</v>
      </c>
      <c r="O219">
        <f t="shared" si="94"/>
        <v>200</v>
      </c>
      <c r="P219">
        <f t="shared" si="81"/>
      </c>
      <c r="Q219">
        <f t="shared" si="91"/>
      </c>
      <c r="R219">
        <f ca="1" t="shared" si="82"/>
      </c>
      <c r="S219">
        <f ca="1" t="shared" si="83"/>
      </c>
      <c r="T219" s="11">
        <f ca="1" t="shared" si="84"/>
      </c>
      <c r="U219">
        <f ca="1" t="shared" si="85"/>
      </c>
      <c r="V219">
        <f>IF(U219="Hab","",U219)</f>
      </c>
      <c r="W219">
        <f ca="1" t="shared" si="86"/>
      </c>
      <c r="X219">
        <f>IF(W219="Com","",W219)</f>
      </c>
      <c r="Y219">
        <f t="shared" si="92"/>
      </c>
      <c r="Z219">
        <f ca="1" t="shared" si="79"/>
      </c>
      <c r="AL219">
        <f ca="1" t="shared" si="87"/>
      </c>
    </row>
    <row r="220" spans="4:38" ht="15">
      <c r="D220" s="78" t="s">
        <v>1612</v>
      </c>
      <c r="E220" s="87" t="s">
        <v>952</v>
      </c>
      <c r="F220" s="77" t="s">
        <v>953</v>
      </c>
      <c r="G220" s="88" t="s">
        <v>122</v>
      </c>
      <c r="H220" s="11">
        <f>Card_main!R10</f>
        <v>0</v>
      </c>
      <c r="I220" s="11" t="str">
        <f>Card_main!S10</f>
        <v>Hab</v>
      </c>
      <c r="J220" s="11" t="str">
        <f>Card_main!T10</f>
        <v>Com</v>
      </c>
      <c r="K220">
        <f t="shared" si="88"/>
      </c>
      <c r="L220">
        <f t="shared" si="89"/>
      </c>
      <c r="M220">
        <f t="shared" si="90"/>
      </c>
      <c r="N220">
        <f t="shared" si="93"/>
        <v>0.21500000000000016</v>
      </c>
      <c r="O220">
        <f t="shared" si="94"/>
        <v>201</v>
      </c>
      <c r="P220">
        <f t="shared" si="81"/>
      </c>
      <c r="Q220">
        <f t="shared" si="91"/>
      </c>
      <c r="R220">
        <f ca="1" t="shared" si="82"/>
      </c>
      <c r="S220">
        <f ca="1" t="shared" si="83"/>
      </c>
      <c r="T220" s="11">
        <f ca="1" t="shared" si="84"/>
      </c>
      <c r="U220">
        <f ca="1" t="shared" si="85"/>
      </c>
      <c r="V220">
        <f>IF(U220="Hab","",U220)</f>
      </c>
      <c r="W220">
        <f ca="1" t="shared" si="86"/>
      </c>
      <c r="X220">
        <f>IF(W220="Com","",W220)</f>
      </c>
      <c r="Y220">
        <f t="shared" si="92"/>
      </c>
      <c r="Z220">
        <f ca="1" t="shared" si="79"/>
      </c>
      <c r="AL220">
        <f ca="1" t="shared" si="87"/>
      </c>
    </row>
    <row r="221" spans="4:15" ht="15">
      <c r="D221" s="78" t="s">
        <v>1613</v>
      </c>
      <c r="E221" s="87" t="s">
        <v>636</v>
      </c>
      <c r="F221" s="77" t="s">
        <v>954</v>
      </c>
      <c r="G221" s="88" t="s">
        <v>123</v>
      </c>
      <c r="H221" s="11">
        <f>Card_main!R11</f>
        <v>0</v>
      </c>
      <c r="I221" s="11" t="str">
        <f>Card_main!S11</f>
        <v>Hab</v>
      </c>
      <c r="J221" s="11" t="str">
        <f>Card_main!T11</f>
        <v>Com</v>
      </c>
      <c r="K221">
        <f t="shared" si="88"/>
      </c>
      <c r="L221">
        <f t="shared" si="89"/>
      </c>
      <c r="M221">
        <f t="shared" si="90"/>
      </c>
      <c r="N221">
        <f t="shared" si="93"/>
        <v>0.21600000000000016</v>
      </c>
      <c r="O221">
        <f t="shared" si="94"/>
        <v>202</v>
      </c>
    </row>
    <row r="222" spans="4:15" ht="15">
      <c r="D222" s="78" t="s">
        <v>1614</v>
      </c>
      <c r="E222" s="87" t="s">
        <v>955</v>
      </c>
      <c r="F222" s="77" t="s">
        <v>956</v>
      </c>
      <c r="G222" s="88" t="s">
        <v>124</v>
      </c>
      <c r="H222" s="11">
        <f>Card_main!R12</f>
        <v>0</v>
      </c>
      <c r="I222" s="11" t="str">
        <f>Card_main!S12</f>
        <v>Hab</v>
      </c>
      <c r="J222" s="11" t="str">
        <f>Card_main!T12</f>
        <v>Com</v>
      </c>
      <c r="K222">
        <f t="shared" si="88"/>
      </c>
      <c r="L222">
        <f t="shared" si="89"/>
      </c>
      <c r="M222">
        <f t="shared" si="90"/>
      </c>
      <c r="N222">
        <f t="shared" si="93"/>
        <v>0.21700000000000016</v>
      </c>
      <c r="O222">
        <f t="shared" si="94"/>
        <v>203</v>
      </c>
    </row>
    <row r="223" spans="4:15" ht="15">
      <c r="D223" s="78" t="s">
        <v>1615</v>
      </c>
      <c r="E223" s="87" t="s">
        <v>957</v>
      </c>
      <c r="F223" s="77" t="s">
        <v>958</v>
      </c>
      <c r="G223" s="88" t="s">
        <v>125</v>
      </c>
      <c r="H223" s="11">
        <f>Card_main!R13</f>
        <v>0</v>
      </c>
      <c r="I223" s="11" t="str">
        <f>Card_main!S13</f>
        <v>Hab</v>
      </c>
      <c r="J223" s="11" t="str">
        <f>Card_main!T13</f>
        <v>Com</v>
      </c>
      <c r="K223">
        <f t="shared" si="88"/>
      </c>
      <c r="L223">
        <f t="shared" si="89"/>
      </c>
      <c r="M223">
        <f t="shared" si="90"/>
      </c>
      <c r="N223">
        <f t="shared" si="93"/>
        <v>0.21800000000000017</v>
      </c>
      <c r="O223">
        <f t="shared" si="94"/>
        <v>204</v>
      </c>
    </row>
    <row r="224" spans="4:15" ht="15">
      <c r="D224" s="78" t="s">
        <v>1616</v>
      </c>
      <c r="E224" s="87" t="s">
        <v>959</v>
      </c>
      <c r="F224" s="77" t="s">
        <v>960</v>
      </c>
      <c r="G224" s="88" t="s">
        <v>961</v>
      </c>
      <c r="H224" s="11">
        <f>Card_main!R14</f>
        <v>0</v>
      </c>
      <c r="I224" s="11" t="str">
        <f>Card_main!S14</f>
        <v>Hab</v>
      </c>
      <c r="J224" s="11" t="str">
        <f>Card_main!T14</f>
        <v>Com</v>
      </c>
      <c r="K224">
        <f t="shared" si="88"/>
      </c>
      <c r="L224">
        <f t="shared" si="89"/>
      </c>
      <c r="M224">
        <f t="shared" si="90"/>
      </c>
      <c r="N224">
        <f t="shared" si="93"/>
        <v>0.21900000000000017</v>
      </c>
      <c r="O224">
        <f t="shared" si="94"/>
        <v>205</v>
      </c>
    </row>
    <row r="225" spans="4:15" ht="15">
      <c r="D225" s="78" t="s">
        <v>1617</v>
      </c>
      <c r="E225" s="87" t="s">
        <v>936</v>
      </c>
      <c r="F225" s="77" t="s">
        <v>962</v>
      </c>
      <c r="G225" s="88" t="s">
        <v>963</v>
      </c>
      <c r="H225" s="11">
        <f>Card_main!R15</f>
        <v>0</v>
      </c>
      <c r="I225" s="11" t="str">
        <f>Card_main!S15</f>
        <v>Hab</v>
      </c>
      <c r="J225" s="11" t="str">
        <f>Card_main!T15</f>
        <v>Com</v>
      </c>
      <c r="K225">
        <f t="shared" si="88"/>
      </c>
      <c r="L225">
        <f t="shared" si="89"/>
      </c>
      <c r="M225">
        <f t="shared" si="90"/>
      </c>
      <c r="N225">
        <f t="shared" si="93"/>
        <v>0.22000000000000017</v>
      </c>
      <c r="O225">
        <f t="shared" si="94"/>
        <v>206</v>
      </c>
    </row>
    <row r="226" spans="4:15" ht="15">
      <c r="D226" s="78" t="s">
        <v>1902</v>
      </c>
      <c r="E226" s="87" t="s">
        <v>1903</v>
      </c>
      <c r="F226" s="77" t="s">
        <v>1904</v>
      </c>
      <c r="G226" s="88" t="s">
        <v>1905</v>
      </c>
      <c r="H226" s="11">
        <f>Card_main!R16</f>
        <v>0</v>
      </c>
      <c r="I226" s="11" t="str">
        <f>Card_main!S16</f>
        <v>Hab</v>
      </c>
      <c r="J226" s="11" t="str">
        <f>Card_main!T16</f>
        <v>Com</v>
      </c>
      <c r="K226">
        <f t="shared" si="88"/>
      </c>
      <c r="L226">
        <f t="shared" si="89"/>
      </c>
      <c r="M226">
        <f t="shared" si="90"/>
      </c>
      <c r="N226">
        <f t="shared" si="93"/>
        <v>0.22100000000000017</v>
      </c>
      <c r="O226">
        <f t="shared" si="94"/>
        <v>207</v>
      </c>
    </row>
    <row r="227" spans="4:15" ht="15">
      <c r="D227" s="78" t="s">
        <v>1906</v>
      </c>
      <c r="E227" s="87" t="s">
        <v>1907</v>
      </c>
      <c r="F227" s="77" t="s">
        <v>1908</v>
      </c>
      <c r="G227" s="88" t="s">
        <v>1909</v>
      </c>
      <c r="H227" s="11">
        <f>Card_main!R17</f>
        <v>0</v>
      </c>
      <c r="I227" s="11" t="str">
        <f>Card_main!S17</f>
        <v>Hab</v>
      </c>
      <c r="J227" s="11" t="str">
        <f>Card_main!T17</f>
        <v>Com</v>
      </c>
      <c r="K227">
        <f t="shared" si="88"/>
      </c>
      <c r="L227">
        <f t="shared" si="89"/>
      </c>
      <c r="M227">
        <f t="shared" si="90"/>
      </c>
      <c r="N227">
        <f t="shared" si="93"/>
        <v>0.22200000000000017</v>
      </c>
      <c r="O227">
        <f t="shared" si="94"/>
        <v>208</v>
      </c>
    </row>
    <row r="228" spans="4:15" ht="15">
      <c r="D228" s="78" t="s">
        <v>1618</v>
      </c>
      <c r="E228" s="87" t="s">
        <v>1910</v>
      </c>
      <c r="F228" s="77" t="s">
        <v>964</v>
      </c>
      <c r="G228" s="88" t="s">
        <v>965</v>
      </c>
      <c r="H228" s="11">
        <f>Card_main!R18</f>
        <v>0</v>
      </c>
      <c r="I228" s="11" t="str">
        <f>Card_main!S18</f>
        <v>Hab</v>
      </c>
      <c r="J228" s="11" t="str">
        <f>Card_main!T18</f>
        <v>Com</v>
      </c>
      <c r="K228">
        <f t="shared" si="88"/>
      </c>
      <c r="L228">
        <f t="shared" si="89"/>
      </c>
      <c r="M228">
        <f t="shared" si="90"/>
      </c>
      <c r="N228">
        <f t="shared" si="93"/>
        <v>0.22300000000000017</v>
      </c>
      <c r="O228">
        <f t="shared" si="94"/>
        <v>209</v>
      </c>
    </row>
    <row r="229" spans="4:15" ht="15">
      <c r="D229" s="78" t="s">
        <v>1911</v>
      </c>
      <c r="E229" s="87" t="s">
        <v>1912</v>
      </c>
      <c r="F229" s="77" t="s">
        <v>1913</v>
      </c>
      <c r="G229" s="90" t="s">
        <v>1914</v>
      </c>
      <c r="H229" s="11">
        <f>Card_main!R19</f>
        <v>0</v>
      </c>
      <c r="I229" s="11" t="str">
        <f>Card_main!S19</f>
        <v>Hab</v>
      </c>
      <c r="J229" s="11" t="str">
        <f>Card_main!T19</f>
        <v>Com</v>
      </c>
      <c r="K229">
        <f t="shared" si="88"/>
      </c>
      <c r="L229">
        <f t="shared" si="89"/>
      </c>
      <c r="M229">
        <f t="shared" si="90"/>
      </c>
      <c r="N229">
        <f t="shared" si="93"/>
        <v>0.22400000000000017</v>
      </c>
      <c r="O229">
        <f t="shared" si="94"/>
        <v>210</v>
      </c>
    </row>
    <row r="230" spans="4:15" ht="15">
      <c r="D230" s="78" t="s">
        <v>1915</v>
      </c>
      <c r="E230" s="87" t="s">
        <v>1916</v>
      </c>
      <c r="F230" s="77" t="s">
        <v>1917</v>
      </c>
      <c r="G230" s="88" t="s">
        <v>1918</v>
      </c>
      <c r="H230" s="11">
        <f>Card_main!R20</f>
        <v>0</v>
      </c>
      <c r="I230" s="11" t="str">
        <f>Card_main!S20</f>
        <v>Hab</v>
      </c>
      <c r="J230" s="11" t="str">
        <f>Card_main!T20</f>
        <v>Com</v>
      </c>
      <c r="K230">
        <f t="shared" si="88"/>
      </c>
      <c r="L230">
        <f t="shared" si="89"/>
      </c>
      <c r="M230">
        <f t="shared" si="90"/>
      </c>
      <c r="N230">
        <f t="shared" si="93"/>
        <v>0.22500000000000017</v>
      </c>
      <c r="O230">
        <f t="shared" si="94"/>
        <v>211</v>
      </c>
    </row>
    <row r="231" spans="4:15" ht="15">
      <c r="D231" s="78" t="s">
        <v>1619</v>
      </c>
      <c r="E231" s="87" t="s">
        <v>583</v>
      </c>
      <c r="F231" s="77" t="s">
        <v>966</v>
      </c>
      <c r="G231" s="88" t="s">
        <v>33</v>
      </c>
      <c r="H231" s="11">
        <f>Card_main!R21</f>
        <v>0</v>
      </c>
      <c r="I231" s="11" t="str">
        <f>Card_main!S21</f>
        <v>Hab</v>
      </c>
      <c r="J231" s="11" t="str">
        <f>Card_main!T21</f>
        <v>Com</v>
      </c>
      <c r="K231">
        <f t="shared" si="88"/>
      </c>
      <c r="L231">
        <f t="shared" si="89"/>
      </c>
      <c r="M231">
        <f t="shared" si="90"/>
      </c>
      <c r="N231">
        <f t="shared" si="93"/>
        <v>0.22600000000000017</v>
      </c>
      <c r="O231">
        <f t="shared" si="94"/>
        <v>212</v>
      </c>
    </row>
    <row r="232" spans="4:15" ht="15">
      <c r="D232" s="78" t="s">
        <v>1620</v>
      </c>
      <c r="E232" s="87" t="s">
        <v>967</v>
      </c>
      <c r="F232" s="77" t="s">
        <v>968</v>
      </c>
      <c r="G232" s="88" t="s">
        <v>969</v>
      </c>
      <c r="H232" s="11">
        <f>Card_main!R22</f>
        <v>0</v>
      </c>
      <c r="I232" s="11" t="str">
        <f>Card_main!S22</f>
        <v>Hab</v>
      </c>
      <c r="J232" s="11" t="str">
        <f>Card_main!T22</f>
        <v>Com</v>
      </c>
      <c r="K232">
        <f t="shared" si="88"/>
      </c>
      <c r="L232">
        <f t="shared" si="89"/>
      </c>
      <c r="M232">
        <f t="shared" si="90"/>
      </c>
      <c r="N232">
        <f t="shared" si="93"/>
        <v>0.22700000000000017</v>
      </c>
      <c r="O232">
        <f t="shared" si="94"/>
        <v>213</v>
      </c>
    </row>
    <row r="233" spans="4:15" ht="15">
      <c r="D233" s="78" t="s">
        <v>1621</v>
      </c>
      <c r="E233" s="87" t="s">
        <v>970</v>
      </c>
      <c r="F233" s="77" t="s">
        <v>971</v>
      </c>
      <c r="G233" s="88" t="s">
        <v>972</v>
      </c>
      <c r="H233" s="11">
        <f>Card_main!R23</f>
        <v>0</v>
      </c>
      <c r="I233" s="11" t="str">
        <f>Card_main!S23</f>
        <v>Hab</v>
      </c>
      <c r="J233" s="11" t="str">
        <f>Card_main!T23</f>
        <v>Com</v>
      </c>
      <c r="K233">
        <f t="shared" si="88"/>
      </c>
      <c r="L233">
        <f t="shared" si="89"/>
      </c>
      <c r="M233">
        <f t="shared" si="90"/>
      </c>
      <c r="N233">
        <f t="shared" si="93"/>
        <v>0.22800000000000017</v>
      </c>
      <c r="O233">
        <f t="shared" si="94"/>
        <v>214</v>
      </c>
    </row>
    <row r="234" spans="4:15" ht="15">
      <c r="D234" s="78" t="s">
        <v>1622</v>
      </c>
      <c r="E234" s="87" t="s">
        <v>973</v>
      </c>
      <c r="F234" s="77" t="s">
        <v>974</v>
      </c>
      <c r="G234" s="88" t="s">
        <v>975</v>
      </c>
      <c r="H234" s="11">
        <f>Card_main!R24</f>
        <v>0</v>
      </c>
      <c r="I234" s="11" t="str">
        <f>Card_main!S24</f>
        <v>Hab</v>
      </c>
      <c r="J234" s="11" t="str">
        <f>Card_main!T24</f>
        <v>Com</v>
      </c>
      <c r="K234">
        <f t="shared" si="88"/>
      </c>
      <c r="L234">
        <f t="shared" si="89"/>
      </c>
      <c r="M234">
        <f t="shared" si="90"/>
      </c>
      <c r="N234">
        <f t="shared" si="93"/>
        <v>0.22900000000000018</v>
      </c>
      <c r="O234">
        <f t="shared" si="94"/>
        <v>215</v>
      </c>
    </row>
    <row r="235" spans="4:15" ht="15">
      <c r="D235" s="78" t="s">
        <v>1623</v>
      </c>
      <c r="E235" s="87" t="s">
        <v>273</v>
      </c>
      <c r="F235" s="77" t="s">
        <v>976</v>
      </c>
      <c r="G235" s="88" t="s">
        <v>126</v>
      </c>
      <c r="H235" s="11">
        <f>Card_main!R25</f>
        <v>0</v>
      </c>
      <c r="I235" s="11" t="str">
        <f>Card_main!S25</f>
        <v>Hab</v>
      </c>
      <c r="J235" s="11" t="str">
        <f>Card_main!T25</f>
        <v>Com</v>
      </c>
      <c r="K235">
        <f t="shared" si="88"/>
      </c>
      <c r="L235">
        <f t="shared" si="89"/>
      </c>
      <c r="M235">
        <f t="shared" si="90"/>
      </c>
      <c r="N235">
        <f t="shared" si="93"/>
        <v>0.23000000000000018</v>
      </c>
      <c r="O235">
        <f t="shared" si="94"/>
        <v>216</v>
      </c>
    </row>
    <row r="236" spans="4:15" ht="15">
      <c r="D236" s="78" t="s">
        <v>1624</v>
      </c>
      <c r="E236" s="87" t="s">
        <v>977</v>
      </c>
      <c r="F236" s="77" t="s">
        <v>978</v>
      </c>
      <c r="G236" s="88" t="s">
        <v>127</v>
      </c>
      <c r="H236" s="11">
        <f>Card_main!R26</f>
        <v>0</v>
      </c>
      <c r="I236" s="11" t="str">
        <f>Card_main!S26</f>
        <v>Hab</v>
      </c>
      <c r="J236" s="11" t="str">
        <f>Card_main!T26</f>
        <v>Com</v>
      </c>
      <c r="K236">
        <f t="shared" si="88"/>
      </c>
      <c r="L236">
        <f t="shared" si="89"/>
      </c>
      <c r="M236">
        <f t="shared" si="90"/>
      </c>
      <c r="N236">
        <f t="shared" si="93"/>
        <v>0.23100000000000018</v>
      </c>
      <c r="O236">
        <f t="shared" si="94"/>
        <v>217</v>
      </c>
    </row>
    <row r="237" spans="4:15" ht="15">
      <c r="D237" s="78" t="s">
        <v>1625</v>
      </c>
      <c r="E237" s="87" t="s">
        <v>362</v>
      </c>
      <c r="F237" s="77" t="s">
        <v>979</v>
      </c>
      <c r="G237" s="88" t="s">
        <v>128</v>
      </c>
      <c r="H237" s="11">
        <f>Card_main!R27</f>
        <v>0</v>
      </c>
      <c r="I237" s="11" t="str">
        <f>Card_main!S27</f>
        <v>Hab</v>
      </c>
      <c r="J237" s="11" t="str">
        <f>Card_main!T27</f>
        <v>Com</v>
      </c>
      <c r="K237">
        <f t="shared" si="88"/>
      </c>
      <c r="L237">
        <f t="shared" si="89"/>
      </c>
      <c r="M237">
        <f t="shared" si="90"/>
      </c>
      <c r="N237">
        <f t="shared" si="93"/>
        <v>0.23200000000000018</v>
      </c>
      <c r="O237">
        <f t="shared" si="94"/>
        <v>218</v>
      </c>
    </row>
    <row r="238" spans="4:15" ht="15">
      <c r="D238" s="78" t="s">
        <v>1626</v>
      </c>
      <c r="E238" s="87" t="s">
        <v>1919</v>
      </c>
      <c r="F238" s="77" t="s">
        <v>980</v>
      </c>
      <c r="G238" s="88" t="s">
        <v>981</v>
      </c>
      <c r="H238" s="11">
        <f>Card_main!R28</f>
        <v>0</v>
      </c>
      <c r="I238" s="11" t="str">
        <f>Card_main!S28</f>
        <v>Hab</v>
      </c>
      <c r="J238" s="11" t="str">
        <f>Card_main!T28</f>
        <v>Com</v>
      </c>
      <c r="K238">
        <f t="shared" si="88"/>
      </c>
      <c r="L238">
        <f t="shared" si="89"/>
      </c>
      <c r="M238">
        <f t="shared" si="90"/>
      </c>
      <c r="N238">
        <f t="shared" si="93"/>
        <v>0.23300000000000018</v>
      </c>
      <c r="O238">
        <f t="shared" si="94"/>
        <v>219</v>
      </c>
    </row>
    <row r="239" spans="4:15" ht="15">
      <c r="D239" s="78" t="s">
        <v>1627</v>
      </c>
      <c r="E239" s="87" t="s">
        <v>686</v>
      </c>
      <c r="F239" s="77" t="s">
        <v>982</v>
      </c>
      <c r="G239" s="88" t="s">
        <v>104</v>
      </c>
      <c r="H239" s="11">
        <f>Card_main!R29</f>
        <v>0</v>
      </c>
      <c r="I239" s="11" t="str">
        <f>Card_main!S29</f>
        <v>Hab</v>
      </c>
      <c r="J239" s="11" t="str">
        <f>Card_main!T29</f>
        <v>Com</v>
      </c>
      <c r="K239">
        <f t="shared" si="88"/>
      </c>
      <c r="L239">
        <f t="shared" si="89"/>
      </c>
      <c r="M239">
        <f t="shared" si="90"/>
      </c>
      <c r="N239">
        <f t="shared" si="93"/>
        <v>0.23400000000000018</v>
      </c>
      <c r="O239">
        <f t="shared" si="94"/>
        <v>220</v>
      </c>
    </row>
    <row r="240" spans="4:15" ht="15">
      <c r="D240" s="78" t="s">
        <v>1628</v>
      </c>
      <c r="E240" s="87" t="s">
        <v>983</v>
      </c>
      <c r="F240" s="77" t="s">
        <v>984</v>
      </c>
      <c r="G240" s="88" t="s">
        <v>109</v>
      </c>
      <c r="H240" s="11">
        <f>Card_main!R30</f>
        <v>0</v>
      </c>
      <c r="I240" s="11" t="str">
        <f>Card_main!S30</f>
        <v>Hab</v>
      </c>
      <c r="J240" s="11" t="str">
        <f>Card_main!T30</f>
        <v>Com</v>
      </c>
      <c r="K240">
        <f t="shared" si="88"/>
      </c>
      <c r="L240">
        <f t="shared" si="89"/>
      </c>
      <c r="M240">
        <f t="shared" si="90"/>
      </c>
      <c r="N240">
        <f t="shared" si="93"/>
        <v>0.23500000000000018</v>
      </c>
      <c r="O240">
        <f t="shared" si="94"/>
        <v>221</v>
      </c>
    </row>
    <row r="241" spans="4:15" ht="15">
      <c r="D241" s="78" t="s">
        <v>1629</v>
      </c>
      <c r="E241" s="87" t="s">
        <v>985</v>
      </c>
      <c r="F241" s="77" t="s">
        <v>986</v>
      </c>
      <c r="G241" s="88" t="s">
        <v>108</v>
      </c>
      <c r="H241" s="11">
        <f>Card_main!R31</f>
        <v>0</v>
      </c>
      <c r="I241" s="11" t="str">
        <f>Card_main!S31</f>
        <v>Hab</v>
      </c>
      <c r="J241" s="11" t="str">
        <f>Card_main!T31</f>
        <v>Com</v>
      </c>
      <c r="K241">
        <f t="shared" si="88"/>
      </c>
      <c r="L241">
        <f t="shared" si="89"/>
      </c>
      <c r="M241">
        <f t="shared" si="90"/>
      </c>
      <c r="N241">
        <f t="shared" si="93"/>
        <v>0.23600000000000018</v>
      </c>
      <c r="O241">
        <f t="shared" si="94"/>
        <v>222</v>
      </c>
    </row>
    <row r="242" spans="4:15" ht="15">
      <c r="D242" s="78" t="s">
        <v>1630</v>
      </c>
      <c r="E242" s="87" t="s">
        <v>987</v>
      </c>
      <c r="F242" s="77" t="s">
        <v>988</v>
      </c>
      <c r="G242" s="90" t="s">
        <v>106</v>
      </c>
      <c r="H242" s="11">
        <f>Card_main!R32</f>
        <v>0</v>
      </c>
      <c r="I242" s="11" t="str">
        <f>Card_main!S32</f>
        <v>Hab</v>
      </c>
      <c r="J242" s="11" t="str">
        <f>Card_main!T32</f>
        <v>Com</v>
      </c>
      <c r="K242">
        <f t="shared" si="88"/>
      </c>
      <c r="L242">
        <f t="shared" si="89"/>
      </c>
      <c r="M242">
        <f t="shared" si="90"/>
      </c>
      <c r="N242">
        <f t="shared" si="93"/>
        <v>0.23700000000000018</v>
      </c>
      <c r="O242">
        <f t="shared" si="94"/>
        <v>223</v>
      </c>
    </row>
    <row r="243" spans="4:15" ht="15">
      <c r="D243" s="78" t="s">
        <v>1631</v>
      </c>
      <c r="E243" s="87" t="s">
        <v>989</v>
      </c>
      <c r="F243" s="77" t="s">
        <v>990</v>
      </c>
      <c r="G243" s="88" t="s">
        <v>111</v>
      </c>
      <c r="H243" s="11">
        <f>Card_main!R33</f>
        <v>0</v>
      </c>
      <c r="I243" s="11" t="str">
        <f>Card_main!S33</f>
        <v>Hab</v>
      </c>
      <c r="J243" s="11" t="str">
        <f>Card_main!T33</f>
        <v>Com</v>
      </c>
      <c r="K243">
        <f t="shared" si="88"/>
      </c>
      <c r="L243">
        <f t="shared" si="89"/>
      </c>
      <c r="M243">
        <f t="shared" si="90"/>
      </c>
      <c r="N243">
        <f t="shared" si="93"/>
        <v>0.23800000000000018</v>
      </c>
      <c r="O243">
        <f t="shared" si="94"/>
        <v>224</v>
      </c>
    </row>
    <row r="244" spans="4:15" ht="15">
      <c r="D244" s="78" t="s">
        <v>1632</v>
      </c>
      <c r="E244" s="87" t="s">
        <v>1920</v>
      </c>
      <c r="F244" s="77" t="s">
        <v>992</v>
      </c>
      <c r="G244" s="88" t="s">
        <v>129</v>
      </c>
      <c r="H244" s="11">
        <f>Card_main!R34</f>
        <v>0</v>
      </c>
      <c r="I244" s="11" t="str">
        <f>Card_main!S34</f>
        <v>Hab</v>
      </c>
      <c r="J244" s="11" t="str">
        <f>Card_main!T34</f>
        <v>Com</v>
      </c>
      <c r="K244">
        <f t="shared" si="88"/>
      </c>
      <c r="L244">
        <f t="shared" si="89"/>
      </c>
      <c r="M244">
        <f t="shared" si="90"/>
      </c>
      <c r="N244">
        <f t="shared" si="93"/>
        <v>0.23900000000000018</v>
      </c>
      <c r="O244">
        <f t="shared" si="94"/>
        <v>225</v>
      </c>
    </row>
    <row r="245" spans="4:15" ht="15">
      <c r="D245" s="78" t="s">
        <v>1633</v>
      </c>
      <c r="E245" s="87" t="s">
        <v>993</v>
      </c>
      <c r="F245" s="77" t="s">
        <v>994</v>
      </c>
      <c r="G245" s="88" t="s">
        <v>130</v>
      </c>
      <c r="H245" s="11">
        <f>Card_main!R35</f>
        <v>0</v>
      </c>
      <c r="I245" s="11" t="str">
        <f>Card_main!S35</f>
        <v>Hab</v>
      </c>
      <c r="J245" s="11" t="str">
        <f>Card_main!T35</f>
        <v>Com</v>
      </c>
      <c r="K245">
        <f t="shared" si="88"/>
      </c>
      <c r="L245">
        <f t="shared" si="89"/>
      </c>
      <c r="M245">
        <f t="shared" si="90"/>
      </c>
      <c r="N245">
        <f t="shared" si="93"/>
        <v>0.24000000000000019</v>
      </c>
      <c r="O245">
        <f t="shared" si="94"/>
        <v>226</v>
      </c>
    </row>
    <row r="246" spans="4:15" ht="15">
      <c r="D246" s="78" t="s">
        <v>1634</v>
      </c>
      <c r="E246" s="87" t="s">
        <v>995</v>
      </c>
      <c r="F246" s="77" t="s">
        <v>996</v>
      </c>
      <c r="G246" s="88" t="s">
        <v>131</v>
      </c>
      <c r="H246" s="11">
        <f>Card_main!R36</f>
        <v>0</v>
      </c>
      <c r="I246" s="11" t="str">
        <f>Card_main!S36</f>
        <v>Hab</v>
      </c>
      <c r="J246" s="11" t="str">
        <f>Card_main!T36</f>
        <v>Com</v>
      </c>
      <c r="K246">
        <f t="shared" si="88"/>
      </c>
      <c r="L246">
        <f t="shared" si="89"/>
      </c>
      <c r="M246">
        <f t="shared" si="90"/>
      </c>
      <c r="N246">
        <f t="shared" si="93"/>
        <v>0.2410000000000002</v>
      </c>
      <c r="O246">
        <f t="shared" si="94"/>
        <v>227</v>
      </c>
    </row>
    <row r="247" spans="4:15" ht="15">
      <c r="D247" s="78" t="s">
        <v>1635</v>
      </c>
      <c r="E247" s="87" t="s">
        <v>997</v>
      </c>
      <c r="F247" s="77" t="s">
        <v>998</v>
      </c>
      <c r="G247" s="88" t="s">
        <v>132</v>
      </c>
      <c r="H247" s="11">
        <f>Card_main!R37</f>
        <v>0</v>
      </c>
      <c r="I247" s="11" t="str">
        <f>Card_main!S37</f>
        <v>Hab</v>
      </c>
      <c r="J247" s="11" t="str">
        <f>Card_main!T37</f>
        <v>Com</v>
      </c>
      <c r="K247">
        <f t="shared" si="88"/>
      </c>
      <c r="L247">
        <f t="shared" si="89"/>
      </c>
      <c r="M247">
        <f t="shared" si="90"/>
      </c>
      <c r="N247">
        <f t="shared" si="93"/>
        <v>0.2420000000000002</v>
      </c>
      <c r="O247">
        <f t="shared" si="94"/>
        <v>228</v>
      </c>
    </row>
    <row r="248" spans="4:15" ht="15">
      <c r="D248" s="78" t="s">
        <v>1636</v>
      </c>
      <c r="E248" s="87" t="s">
        <v>989</v>
      </c>
      <c r="F248" s="77" t="s">
        <v>999</v>
      </c>
      <c r="G248" s="88" t="s">
        <v>133</v>
      </c>
      <c r="H248" s="11">
        <f>Card_main!R38</f>
        <v>0</v>
      </c>
      <c r="I248" s="11" t="str">
        <f>Card_main!S38</f>
        <v>Hab</v>
      </c>
      <c r="J248" s="11" t="str">
        <f>Card_main!T38</f>
        <v>Com</v>
      </c>
      <c r="K248">
        <f t="shared" si="88"/>
      </c>
      <c r="L248">
        <f t="shared" si="89"/>
      </c>
      <c r="M248">
        <f t="shared" si="90"/>
      </c>
      <c r="N248">
        <f t="shared" si="93"/>
        <v>0.2430000000000002</v>
      </c>
      <c r="O248">
        <f t="shared" si="94"/>
        <v>229</v>
      </c>
    </row>
    <row r="249" spans="4:15" ht="15">
      <c r="D249" s="78" t="s">
        <v>1637</v>
      </c>
      <c r="E249" s="87" t="s">
        <v>1000</v>
      </c>
      <c r="F249" s="77" t="s">
        <v>1001</v>
      </c>
      <c r="G249" s="88" t="s">
        <v>1002</v>
      </c>
      <c r="H249" s="11">
        <f>Card_main!R39</f>
        <v>0</v>
      </c>
      <c r="I249" s="11" t="str">
        <f>Card_main!S39</f>
        <v>Hab</v>
      </c>
      <c r="J249" s="11" t="str">
        <f>Card_main!T39</f>
        <v>Com</v>
      </c>
      <c r="K249">
        <f t="shared" si="88"/>
      </c>
      <c r="L249">
        <f t="shared" si="89"/>
      </c>
      <c r="M249">
        <f t="shared" si="90"/>
      </c>
      <c r="N249">
        <f t="shared" si="93"/>
        <v>0.2440000000000002</v>
      </c>
      <c r="O249">
        <f t="shared" si="94"/>
        <v>230</v>
      </c>
    </row>
    <row r="250" spans="4:15" ht="15">
      <c r="D250" s="78" t="s">
        <v>1638</v>
      </c>
      <c r="E250" s="87" t="s">
        <v>274</v>
      </c>
      <c r="F250" s="77" t="s">
        <v>1003</v>
      </c>
      <c r="G250" s="88" t="s">
        <v>134</v>
      </c>
      <c r="H250" s="11">
        <f>Card_main!R40</f>
        <v>0</v>
      </c>
      <c r="I250" s="11" t="str">
        <f>Card_main!S40</f>
        <v>Hab</v>
      </c>
      <c r="J250" s="11" t="str">
        <f>Card_main!T40</f>
        <v>Com</v>
      </c>
      <c r="K250">
        <f t="shared" si="88"/>
      </c>
      <c r="L250">
        <f t="shared" si="89"/>
      </c>
      <c r="M250">
        <f t="shared" si="90"/>
      </c>
      <c r="N250">
        <f t="shared" si="93"/>
        <v>0.2450000000000002</v>
      </c>
      <c r="O250">
        <f t="shared" si="94"/>
        <v>231</v>
      </c>
    </row>
    <row r="251" spans="4:15" ht="15">
      <c r="D251" s="78" t="s">
        <v>1639</v>
      </c>
      <c r="E251" s="87" t="s">
        <v>1004</v>
      </c>
      <c r="F251" s="77" t="s">
        <v>1005</v>
      </c>
      <c r="G251" s="88" t="s">
        <v>1006</v>
      </c>
      <c r="H251" s="11">
        <f>Card_main!R41</f>
        <v>0</v>
      </c>
      <c r="I251" s="11" t="str">
        <f>Card_main!S41</f>
        <v>Hab</v>
      </c>
      <c r="J251" s="11" t="str">
        <f>Card_main!T41</f>
        <v>Com</v>
      </c>
      <c r="K251">
        <f t="shared" si="88"/>
      </c>
      <c r="L251">
        <f t="shared" si="89"/>
      </c>
      <c r="M251">
        <f t="shared" si="90"/>
      </c>
      <c r="N251">
        <f t="shared" si="93"/>
        <v>0.2460000000000002</v>
      </c>
      <c r="O251">
        <f t="shared" si="94"/>
        <v>232</v>
      </c>
    </row>
    <row r="252" spans="4:15" ht="15">
      <c r="D252" s="78" t="s">
        <v>1640</v>
      </c>
      <c r="E252" s="87" t="s">
        <v>353</v>
      </c>
      <c r="F252" s="77" t="s">
        <v>1007</v>
      </c>
      <c r="G252" s="88" t="s">
        <v>135</v>
      </c>
      <c r="H252" s="11">
        <f>Card_main!R42</f>
        <v>0</v>
      </c>
      <c r="I252" s="11" t="str">
        <f>Card_main!S42</f>
        <v>Hab</v>
      </c>
      <c r="J252" s="11" t="str">
        <f>Card_main!T42</f>
        <v>Com</v>
      </c>
      <c r="K252">
        <f t="shared" si="88"/>
      </c>
      <c r="L252">
        <f t="shared" si="89"/>
      </c>
      <c r="M252">
        <f t="shared" si="90"/>
      </c>
      <c r="N252">
        <f t="shared" si="93"/>
        <v>0.2470000000000002</v>
      </c>
      <c r="O252">
        <f t="shared" si="94"/>
        <v>233</v>
      </c>
    </row>
    <row r="253" spans="4:15" ht="15">
      <c r="D253" s="78" t="s">
        <v>1641</v>
      </c>
      <c r="E253" s="87" t="s">
        <v>275</v>
      </c>
      <c r="F253" s="77" t="s">
        <v>1008</v>
      </c>
      <c r="G253" s="88" t="s">
        <v>140</v>
      </c>
      <c r="H253" s="11">
        <f>Card_main!R43</f>
        <v>0</v>
      </c>
      <c r="I253" s="11" t="str">
        <f>Card_main!S43</f>
        <v>Hab</v>
      </c>
      <c r="J253" s="11" t="str">
        <f>Card_main!T43</f>
        <v>Com</v>
      </c>
      <c r="K253">
        <f t="shared" si="88"/>
      </c>
      <c r="L253">
        <f t="shared" si="89"/>
      </c>
      <c r="M253">
        <f t="shared" si="90"/>
      </c>
      <c r="N253">
        <f t="shared" si="93"/>
        <v>0.2480000000000002</v>
      </c>
      <c r="O253">
        <f t="shared" si="94"/>
        <v>234</v>
      </c>
    </row>
    <row r="254" spans="4:15" ht="15">
      <c r="D254" s="78" t="s">
        <v>1642</v>
      </c>
      <c r="E254" s="87" t="s">
        <v>1009</v>
      </c>
      <c r="F254" s="77" t="s">
        <v>1010</v>
      </c>
      <c r="G254" s="88" t="s">
        <v>145</v>
      </c>
      <c r="H254" s="11">
        <f>Card_main!R44</f>
        <v>0</v>
      </c>
      <c r="I254" s="11" t="str">
        <f>Card_main!S44</f>
        <v>Hab</v>
      </c>
      <c r="J254" s="11" t="str">
        <f>Card_main!T44</f>
        <v>Com</v>
      </c>
      <c r="K254">
        <f t="shared" si="88"/>
      </c>
      <c r="L254">
        <f t="shared" si="89"/>
      </c>
      <c r="M254">
        <f t="shared" si="90"/>
      </c>
      <c r="N254">
        <f t="shared" si="93"/>
        <v>0.2490000000000002</v>
      </c>
      <c r="O254">
        <f t="shared" si="94"/>
        <v>235</v>
      </c>
    </row>
    <row r="255" spans="4:15" ht="15">
      <c r="D255" s="78" t="s">
        <v>1643</v>
      </c>
      <c r="E255" s="87" t="s">
        <v>276</v>
      </c>
      <c r="F255" s="77" t="s">
        <v>1011</v>
      </c>
      <c r="G255" s="88" t="s">
        <v>137</v>
      </c>
      <c r="H255" s="11">
        <f>Card_main!R45</f>
        <v>0</v>
      </c>
      <c r="I255" s="11" t="str">
        <f>Card_main!S45</f>
        <v>Hab</v>
      </c>
      <c r="J255" s="11" t="str">
        <f>Card_main!T45</f>
        <v>Com</v>
      </c>
      <c r="K255">
        <f t="shared" si="88"/>
      </c>
      <c r="L255">
        <f t="shared" si="89"/>
      </c>
      <c r="M255">
        <f t="shared" si="90"/>
      </c>
      <c r="N255">
        <f t="shared" si="93"/>
        <v>0.25000000000000017</v>
      </c>
      <c r="O255">
        <f t="shared" si="94"/>
        <v>236</v>
      </c>
    </row>
    <row r="256" spans="4:15" ht="15">
      <c r="D256" s="78" t="s">
        <v>1644</v>
      </c>
      <c r="E256" s="87" t="s">
        <v>1012</v>
      </c>
      <c r="F256" s="77" t="s">
        <v>1013</v>
      </c>
      <c r="G256" s="88" t="s">
        <v>218</v>
      </c>
      <c r="H256" s="11">
        <f>Card_main!R46</f>
        <v>0</v>
      </c>
      <c r="I256" s="11" t="str">
        <f>Card_main!S46</f>
        <v>Hab</v>
      </c>
      <c r="J256" s="11" t="str">
        <f>Card_main!T46</f>
        <v>Com</v>
      </c>
      <c r="K256">
        <f t="shared" si="88"/>
      </c>
      <c r="L256">
        <f t="shared" si="89"/>
      </c>
      <c r="M256">
        <f t="shared" si="90"/>
      </c>
      <c r="N256">
        <f t="shared" si="93"/>
        <v>0.25100000000000017</v>
      </c>
      <c r="O256">
        <f t="shared" si="94"/>
        <v>237</v>
      </c>
    </row>
    <row r="257" spans="4:15" ht="15">
      <c r="D257" s="78" t="s">
        <v>1645</v>
      </c>
      <c r="E257" s="87" t="s">
        <v>1014</v>
      </c>
      <c r="F257" s="77" t="s">
        <v>1015</v>
      </c>
      <c r="G257" s="88" t="s">
        <v>138</v>
      </c>
      <c r="H257" s="11">
        <f>Card_main!R47</f>
        <v>0</v>
      </c>
      <c r="I257" s="11" t="str">
        <f>Card_main!S47</f>
        <v>Hab</v>
      </c>
      <c r="J257" s="11" t="str">
        <f>Card_main!T47</f>
        <v>Com</v>
      </c>
      <c r="K257">
        <f t="shared" si="88"/>
      </c>
      <c r="L257">
        <f t="shared" si="89"/>
      </c>
      <c r="M257">
        <f t="shared" si="90"/>
      </c>
      <c r="N257">
        <f t="shared" si="93"/>
        <v>0.25200000000000017</v>
      </c>
      <c r="O257">
        <f t="shared" si="94"/>
        <v>238</v>
      </c>
    </row>
    <row r="258" spans="4:15" ht="15">
      <c r="D258" s="78" t="s">
        <v>1646</v>
      </c>
      <c r="E258" s="87" t="s">
        <v>1016</v>
      </c>
      <c r="F258" s="77" t="s">
        <v>1017</v>
      </c>
      <c r="G258" s="88" t="s">
        <v>139</v>
      </c>
      <c r="H258" s="11">
        <f>Card_main!R48</f>
        <v>0</v>
      </c>
      <c r="I258" s="11" t="str">
        <f>Card_main!S48</f>
        <v>Hab</v>
      </c>
      <c r="J258" s="11" t="str">
        <f>Card_main!T48</f>
        <v>Com</v>
      </c>
      <c r="K258">
        <f t="shared" si="88"/>
      </c>
      <c r="L258">
        <f t="shared" si="89"/>
      </c>
      <c r="M258">
        <f t="shared" si="90"/>
      </c>
      <c r="N258">
        <f t="shared" si="93"/>
        <v>0.25300000000000017</v>
      </c>
      <c r="O258">
        <f t="shared" si="94"/>
        <v>239</v>
      </c>
    </row>
    <row r="259" spans="4:15" ht="15">
      <c r="D259" s="78" t="s">
        <v>1647</v>
      </c>
      <c r="E259" s="87" t="s">
        <v>1018</v>
      </c>
      <c r="F259" s="77" t="s">
        <v>1019</v>
      </c>
      <c r="G259" s="88" t="s">
        <v>136</v>
      </c>
      <c r="H259" s="11">
        <f>Card_main!R49</f>
        <v>0</v>
      </c>
      <c r="I259" s="11" t="str">
        <f>Card_main!S49</f>
        <v>Hab</v>
      </c>
      <c r="J259" s="11" t="str">
        <f>Card_main!T49</f>
        <v>Com</v>
      </c>
      <c r="K259">
        <f t="shared" si="88"/>
      </c>
      <c r="L259">
        <f t="shared" si="89"/>
      </c>
      <c r="M259">
        <f t="shared" si="90"/>
      </c>
      <c r="N259">
        <f t="shared" si="93"/>
        <v>0.25400000000000017</v>
      </c>
      <c r="O259">
        <f t="shared" si="94"/>
        <v>240</v>
      </c>
    </row>
    <row r="260" spans="4:15" ht="15">
      <c r="D260" s="78" t="s">
        <v>1648</v>
      </c>
      <c r="E260" s="87" t="s">
        <v>277</v>
      </c>
      <c r="F260" s="77" t="s">
        <v>1020</v>
      </c>
      <c r="G260" s="88" t="s">
        <v>1021</v>
      </c>
      <c r="H260" s="11">
        <f>Card_main!W2</f>
        <v>0</v>
      </c>
      <c r="I260" s="11" t="str">
        <f>Card_main!X2</f>
        <v>Hab</v>
      </c>
      <c r="J260" s="11" t="str">
        <f>Card_main!Y2</f>
        <v>Com</v>
      </c>
      <c r="K260">
        <f t="shared" si="88"/>
      </c>
      <c r="L260">
        <f t="shared" si="89"/>
      </c>
      <c r="M260">
        <f t="shared" si="90"/>
      </c>
      <c r="N260">
        <f t="shared" si="93"/>
        <v>0.25500000000000017</v>
      </c>
      <c r="O260">
        <f t="shared" si="94"/>
        <v>241</v>
      </c>
    </row>
    <row r="261" spans="4:15" ht="15">
      <c r="D261" s="78" t="s">
        <v>1649</v>
      </c>
      <c r="E261" s="87" t="s">
        <v>1022</v>
      </c>
      <c r="F261" s="77" t="s">
        <v>1023</v>
      </c>
      <c r="G261" s="88" t="s">
        <v>1024</v>
      </c>
      <c r="H261" s="11">
        <f>Card_main!W3</f>
        <v>0</v>
      </c>
      <c r="I261" s="11" t="str">
        <f>Card_main!X3</f>
        <v>Hab</v>
      </c>
      <c r="J261" s="11" t="str">
        <f>Card_main!Y3</f>
        <v>Com</v>
      </c>
      <c r="K261">
        <f t="shared" si="88"/>
      </c>
      <c r="L261">
        <f t="shared" si="89"/>
      </c>
      <c r="M261">
        <f t="shared" si="90"/>
      </c>
      <c r="N261">
        <f t="shared" si="93"/>
        <v>0.25600000000000017</v>
      </c>
      <c r="O261">
        <f t="shared" si="94"/>
        <v>242</v>
      </c>
    </row>
    <row r="262" spans="4:15" ht="15">
      <c r="D262" s="78" t="s">
        <v>1650</v>
      </c>
      <c r="E262" s="87" t="s">
        <v>1407</v>
      </c>
      <c r="F262" s="77" t="s">
        <v>1025</v>
      </c>
      <c r="G262" s="88" t="s">
        <v>142</v>
      </c>
      <c r="H262" s="11">
        <f>Card_main!W4</f>
        <v>0</v>
      </c>
      <c r="I262" s="11" t="str">
        <f>Card_main!X4</f>
        <v>Hab</v>
      </c>
      <c r="J262" s="11" t="str">
        <f>Card_main!Y4</f>
        <v>Com</v>
      </c>
      <c r="K262">
        <f t="shared" si="88"/>
      </c>
      <c r="L262">
        <f t="shared" si="89"/>
      </c>
      <c r="M262">
        <f t="shared" si="90"/>
      </c>
      <c r="N262">
        <f t="shared" si="93"/>
        <v>0.2570000000000002</v>
      </c>
      <c r="O262">
        <f t="shared" si="94"/>
        <v>243</v>
      </c>
    </row>
    <row r="263" spans="4:15" ht="15">
      <c r="D263" s="78" t="s">
        <v>1651</v>
      </c>
      <c r="E263" s="87" t="s">
        <v>1026</v>
      </c>
      <c r="F263" s="77" t="s">
        <v>1027</v>
      </c>
      <c r="G263" s="88" t="s">
        <v>143</v>
      </c>
      <c r="H263" s="11">
        <f>Card_main!W5</f>
        <v>0</v>
      </c>
      <c r="I263" s="11" t="str">
        <f>Card_main!X5</f>
        <v>Hab</v>
      </c>
      <c r="J263" s="11" t="str">
        <f>Card_main!Y5</f>
        <v>Com</v>
      </c>
      <c r="K263">
        <f t="shared" si="88"/>
      </c>
      <c r="L263">
        <f t="shared" si="89"/>
      </c>
      <c r="M263">
        <f t="shared" si="90"/>
      </c>
      <c r="N263">
        <f t="shared" si="93"/>
        <v>0.2580000000000002</v>
      </c>
      <c r="O263">
        <f t="shared" si="94"/>
        <v>244</v>
      </c>
    </row>
    <row r="264" spans="4:15" ht="15">
      <c r="D264" s="78" t="s">
        <v>1652</v>
      </c>
      <c r="E264" s="87" t="s">
        <v>721</v>
      </c>
      <c r="F264" s="77" t="s">
        <v>1028</v>
      </c>
      <c r="G264" s="88" t="s">
        <v>144</v>
      </c>
      <c r="H264" s="11">
        <f>Card_main!W6</f>
        <v>0</v>
      </c>
      <c r="I264" s="11" t="str">
        <f>Card_main!X6</f>
        <v>Hab</v>
      </c>
      <c r="J264" s="11" t="str">
        <f>Card_main!Y6</f>
        <v>Com</v>
      </c>
      <c r="K264">
        <f t="shared" si="88"/>
      </c>
      <c r="L264">
        <f t="shared" si="89"/>
      </c>
      <c r="M264">
        <f t="shared" si="90"/>
      </c>
      <c r="N264">
        <f t="shared" si="93"/>
        <v>0.2590000000000002</v>
      </c>
      <c r="O264">
        <f t="shared" si="94"/>
        <v>245</v>
      </c>
    </row>
    <row r="265" spans="4:15" ht="15">
      <c r="D265" s="78" t="s">
        <v>1653</v>
      </c>
      <c r="E265" s="87" t="s">
        <v>955</v>
      </c>
      <c r="F265" s="77" t="s">
        <v>1029</v>
      </c>
      <c r="G265" s="88" t="s">
        <v>141</v>
      </c>
      <c r="H265" s="11">
        <f>Card_main!W7</f>
        <v>0</v>
      </c>
      <c r="I265" s="11" t="str">
        <f>Card_main!X7</f>
        <v>Hab</v>
      </c>
      <c r="J265" s="11" t="str">
        <f>Card_main!Y7</f>
        <v>Com</v>
      </c>
      <c r="K265">
        <f t="shared" si="88"/>
      </c>
      <c r="L265">
        <f t="shared" si="89"/>
      </c>
      <c r="M265">
        <f t="shared" si="90"/>
      </c>
      <c r="N265">
        <f t="shared" si="93"/>
        <v>0.2600000000000002</v>
      </c>
      <c r="O265">
        <f t="shared" si="94"/>
        <v>246</v>
      </c>
    </row>
    <row r="266" spans="4:15" ht="15">
      <c r="D266" s="78" t="s">
        <v>1654</v>
      </c>
      <c r="E266" s="87" t="s">
        <v>278</v>
      </c>
      <c r="F266" s="77" t="s">
        <v>1030</v>
      </c>
      <c r="G266" s="88" t="s">
        <v>149</v>
      </c>
      <c r="H266" s="11">
        <f>Card_main!W8</f>
        <v>0</v>
      </c>
      <c r="I266" s="11" t="str">
        <f>Card_main!X8</f>
        <v>Hab</v>
      </c>
      <c r="J266" s="11" t="str">
        <f>Card_main!Y8</f>
        <v>Com</v>
      </c>
      <c r="K266">
        <f t="shared" si="88"/>
      </c>
      <c r="L266">
        <f t="shared" si="89"/>
      </c>
      <c r="M266">
        <f t="shared" si="90"/>
      </c>
      <c r="N266">
        <f t="shared" si="93"/>
        <v>0.2610000000000002</v>
      </c>
      <c r="O266">
        <f t="shared" si="94"/>
        <v>247</v>
      </c>
    </row>
    <row r="267" spans="4:15" ht="15">
      <c r="D267" s="78" t="s">
        <v>1655</v>
      </c>
      <c r="E267" s="87" t="s">
        <v>279</v>
      </c>
      <c r="F267" s="77" t="s">
        <v>1031</v>
      </c>
      <c r="G267" s="88" t="s">
        <v>511</v>
      </c>
      <c r="H267" s="11">
        <f>Card_main!W9</f>
        <v>0</v>
      </c>
      <c r="I267" s="11" t="str">
        <f>Card_main!X9</f>
        <v>Hab</v>
      </c>
      <c r="J267" s="11" t="str">
        <f>Card_main!Y9</f>
        <v>Com</v>
      </c>
      <c r="K267">
        <f t="shared" si="88"/>
      </c>
      <c r="L267">
        <f t="shared" si="89"/>
      </c>
      <c r="M267">
        <f t="shared" si="90"/>
      </c>
      <c r="N267">
        <f t="shared" si="93"/>
        <v>0.2620000000000002</v>
      </c>
      <c r="O267">
        <f t="shared" si="94"/>
        <v>248</v>
      </c>
    </row>
    <row r="268" spans="4:15" ht="15">
      <c r="D268" s="78" t="s">
        <v>1656</v>
      </c>
      <c r="E268" s="87" t="s">
        <v>1032</v>
      </c>
      <c r="F268" s="77" t="s">
        <v>1033</v>
      </c>
      <c r="G268" s="88" t="s">
        <v>515</v>
      </c>
      <c r="H268" s="11">
        <f>Card_main!W10</f>
        <v>0</v>
      </c>
      <c r="I268" s="11" t="str">
        <f>Card_main!X10</f>
        <v>Hab</v>
      </c>
      <c r="J268" s="11" t="str">
        <f>Card_main!Y10</f>
        <v>Com</v>
      </c>
      <c r="K268">
        <f t="shared" si="88"/>
      </c>
      <c r="L268">
        <f t="shared" si="89"/>
      </c>
      <c r="M268">
        <f t="shared" si="90"/>
      </c>
      <c r="N268">
        <f t="shared" si="93"/>
        <v>0.2630000000000002</v>
      </c>
      <c r="O268">
        <f t="shared" si="94"/>
        <v>249</v>
      </c>
    </row>
    <row r="269" spans="4:15" ht="15">
      <c r="D269" s="78" t="s">
        <v>1657</v>
      </c>
      <c r="E269" s="87" t="s">
        <v>1408</v>
      </c>
      <c r="F269" s="77" t="s">
        <v>1034</v>
      </c>
      <c r="G269" s="88" t="s">
        <v>1035</v>
      </c>
      <c r="H269" s="11">
        <f>Card_main!W11</f>
        <v>0</v>
      </c>
      <c r="I269" s="11" t="str">
        <f>Card_main!X11</f>
        <v>Hab</v>
      </c>
      <c r="J269" s="11" t="str">
        <f>Card_main!Y11</f>
        <v>Com</v>
      </c>
      <c r="K269">
        <f t="shared" si="88"/>
      </c>
      <c r="L269">
        <f t="shared" si="89"/>
      </c>
      <c r="M269">
        <f t="shared" si="90"/>
      </c>
      <c r="N269">
        <f t="shared" si="93"/>
        <v>0.2640000000000002</v>
      </c>
      <c r="O269">
        <f t="shared" si="94"/>
        <v>250</v>
      </c>
    </row>
    <row r="270" spans="4:15" ht="15">
      <c r="D270" s="78" t="s">
        <v>1658</v>
      </c>
      <c r="E270" s="87" t="s">
        <v>280</v>
      </c>
      <c r="F270" s="77" t="s">
        <v>1037</v>
      </c>
      <c r="G270" s="88" t="s">
        <v>95</v>
      </c>
      <c r="H270" s="11">
        <f>Card_main!W12</f>
        <v>0</v>
      </c>
      <c r="I270" s="11" t="str">
        <f>Card_main!X12</f>
        <v>Hab</v>
      </c>
      <c r="J270" s="11" t="str">
        <f>Card_main!Y12</f>
        <v>Com</v>
      </c>
      <c r="K270">
        <f t="shared" si="88"/>
      </c>
      <c r="L270">
        <f t="shared" si="89"/>
      </c>
      <c r="M270">
        <f t="shared" si="90"/>
      </c>
      <c r="N270">
        <f t="shared" si="93"/>
        <v>0.2650000000000002</v>
      </c>
      <c r="O270">
        <f t="shared" si="94"/>
        <v>251</v>
      </c>
    </row>
    <row r="271" spans="4:15" ht="15">
      <c r="D271" s="78" t="s">
        <v>1659</v>
      </c>
      <c r="E271" s="87" t="s">
        <v>281</v>
      </c>
      <c r="F271" s="77" t="s">
        <v>1038</v>
      </c>
      <c r="G271" s="88" t="s">
        <v>150</v>
      </c>
      <c r="H271" s="11">
        <f>Card_main!W13</f>
        <v>0</v>
      </c>
      <c r="I271" s="11" t="str">
        <f>Card_main!X13</f>
        <v>Hab</v>
      </c>
      <c r="J271" s="11" t="str">
        <f>Card_main!Y13</f>
        <v>Com</v>
      </c>
      <c r="K271">
        <f t="shared" si="88"/>
      </c>
      <c r="L271">
        <f t="shared" si="89"/>
      </c>
      <c r="M271">
        <f t="shared" si="90"/>
      </c>
      <c r="N271">
        <f t="shared" si="93"/>
        <v>0.2660000000000002</v>
      </c>
      <c r="O271">
        <f t="shared" si="94"/>
        <v>252</v>
      </c>
    </row>
    <row r="272" spans="4:15" ht="15">
      <c r="D272" s="78" t="s">
        <v>1660</v>
      </c>
      <c r="E272" s="87" t="s">
        <v>282</v>
      </c>
      <c r="F272" s="77" t="s">
        <v>1039</v>
      </c>
      <c r="G272" s="90" t="s">
        <v>151</v>
      </c>
      <c r="H272" s="11">
        <f>Card_main!W14</f>
        <v>0</v>
      </c>
      <c r="I272" s="11" t="str">
        <f>Card_main!X14</f>
        <v>Hab</v>
      </c>
      <c r="J272" s="11" t="str">
        <f>Card_main!Y14</f>
        <v>Com</v>
      </c>
      <c r="K272">
        <f t="shared" si="88"/>
      </c>
      <c r="L272">
        <f t="shared" si="89"/>
      </c>
      <c r="M272">
        <f t="shared" si="90"/>
      </c>
      <c r="N272">
        <f t="shared" si="93"/>
        <v>0.2670000000000002</v>
      </c>
      <c r="O272">
        <f t="shared" si="94"/>
        <v>253</v>
      </c>
    </row>
    <row r="273" spans="4:15" ht="15">
      <c r="D273" s="78" t="s">
        <v>1661</v>
      </c>
      <c r="E273" s="87" t="s">
        <v>283</v>
      </c>
      <c r="F273" s="77" t="s">
        <v>1040</v>
      </c>
      <c r="G273" s="88" t="s">
        <v>153</v>
      </c>
      <c r="H273" s="11">
        <f>Card_main!W15</f>
        <v>0</v>
      </c>
      <c r="I273" s="11" t="str">
        <f>Card_main!X15</f>
        <v>Hab</v>
      </c>
      <c r="J273" s="11" t="str">
        <f>Card_main!Y15</f>
        <v>Com</v>
      </c>
      <c r="K273">
        <f t="shared" si="88"/>
      </c>
      <c r="L273">
        <f t="shared" si="89"/>
      </c>
      <c r="M273">
        <f t="shared" si="90"/>
      </c>
      <c r="N273">
        <f t="shared" si="93"/>
        <v>0.2680000000000002</v>
      </c>
      <c r="O273">
        <f t="shared" si="94"/>
        <v>254</v>
      </c>
    </row>
    <row r="274" spans="4:15" ht="15">
      <c r="D274" s="78" t="s">
        <v>1662</v>
      </c>
      <c r="E274" s="87" t="s">
        <v>1041</v>
      </c>
      <c r="F274" s="77" t="s">
        <v>1042</v>
      </c>
      <c r="G274" s="88" t="s">
        <v>154</v>
      </c>
      <c r="H274" s="11">
        <f>Card_main!W16</f>
        <v>0</v>
      </c>
      <c r="I274" s="11" t="str">
        <f>Card_main!X16</f>
        <v>Hab</v>
      </c>
      <c r="J274" s="11" t="str">
        <f>Card_main!Y16</f>
        <v>Com</v>
      </c>
      <c r="K274">
        <f t="shared" si="88"/>
      </c>
      <c r="L274">
        <f t="shared" si="89"/>
      </c>
      <c r="M274">
        <f t="shared" si="90"/>
      </c>
      <c r="N274">
        <f t="shared" si="93"/>
        <v>0.2690000000000002</v>
      </c>
      <c r="O274">
        <f t="shared" si="94"/>
        <v>255</v>
      </c>
    </row>
    <row r="275" spans="4:15" ht="15">
      <c r="D275" s="78" t="s">
        <v>1663</v>
      </c>
      <c r="E275" s="87" t="s">
        <v>985</v>
      </c>
      <c r="F275" s="77" t="s">
        <v>1043</v>
      </c>
      <c r="G275" s="88" t="s">
        <v>155</v>
      </c>
      <c r="H275" s="11">
        <f>Card_main!W17</f>
        <v>0</v>
      </c>
      <c r="I275" s="11" t="str">
        <f>Card_main!X17</f>
        <v>Hab</v>
      </c>
      <c r="J275" s="11" t="str">
        <f>Card_main!Y17</f>
        <v>Com</v>
      </c>
      <c r="K275">
        <f t="shared" si="88"/>
      </c>
      <c r="L275">
        <f t="shared" si="89"/>
      </c>
      <c r="M275">
        <f t="shared" si="90"/>
      </c>
      <c r="N275">
        <f t="shared" si="93"/>
        <v>0.2700000000000002</v>
      </c>
      <c r="O275">
        <f t="shared" si="94"/>
        <v>256</v>
      </c>
    </row>
    <row r="276" spans="4:15" ht="15">
      <c r="D276" s="78" t="s">
        <v>1664</v>
      </c>
      <c r="E276" s="87" t="s">
        <v>1044</v>
      </c>
      <c r="F276" s="77" t="s">
        <v>1045</v>
      </c>
      <c r="G276" s="88" t="s">
        <v>219</v>
      </c>
      <c r="H276" s="11">
        <f>Card_main!W18</f>
        <v>0</v>
      </c>
      <c r="I276" s="11" t="str">
        <f>Card_main!X18</f>
        <v>Hab</v>
      </c>
      <c r="J276" s="11" t="str">
        <f>Card_main!Y18</f>
        <v>Com</v>
      </c>
      <c r="K276">
        <f t="shared" si="88"/>
      </c>
      <c r="L276">
        <f t="shared" si="89"/>
      </c>
      <c r="M276">
        <f t="shared" si="90"/>
      </c>
      <c r="N276">
        <f t="shared" si="93"/>
        <v>0.2710000000000002</v>
      </c>
      <c r="O276">
        <f t="shared" si="94"/>
        <v>257</v>
      </c>
    </row>
    <row r="277" spans="4:15" ht="15">
      <c r="D277" s="78" t="s">
        <v>1665</v>
      </c>
      <c r="E277" s="87" t="s">
        <v>798</v>
      </c>
      <c r="F277" s="77" t="s">
        <v>1046</v>
      </c>
      <c r="G277" s="88" t="s">
        <v>156</v>
      </c>
      <c r="H277" s="11">
        <f>Card_main!W19</f>
        <v>0</v>
      </c>
      <c r="I277" s="11" t="str">
        <f>Card_main!X19</f>
        <v>Hab</v>
      </c>
      <c r="J277" s="11" t="str">
        <f>Card_main!Y19</f>
        <v>Com</v>
      </c>
      <c r="K277">
        <f aca="true" t="shared" si="95" ref="K277:K340">IF(I277="Hab","",IF(I277&gt;0,I277,""))</f>
      </c>
      <c r="L277">
        <f aca="true" t="shared" si="96" ref="L277:L340">IF(J277="Com","",IF(J277&gt;0,J277,""))</f>
      </c>
      <c r="M277">
        <f aca="true" t="shared" si="97" ref="M277:M340">IF(AND(H277&lt;&gt;0,TRIM(H277)&lt;&gt;""),H277,IF(OR(K277&lt;&gt;"",L277&lt;&gt;""),"x",""))</f>
      </c>
      <c r="N277">
        <f t="shared" si="93"/>
        <v>0.2720000000000002</v>
      </c>
      <c r="O277">
        <f t="shared" si="94"/>
        <v>258</v>
      </c>
    </row>
    <row r="278" spans="4:15" ht="15">
      <c r="D278" s="78" t="s">
        <v>1666</v>
      </c>
      <c r="E278" s="87" t="s">
        <v>1047</v>
      </c>
      <c r="F278" s="77" t="s">
        <v>1048</v>
      </c>
      <c r="G278" s="88" t="s">
        <v>157</v>
      </c>
      <c r="H278" s="11">
        <f>Card_main!W20</f>
        <v>0</v>
      </c>
      <c r="I278" s="11" t="str">
        <f>Card_main!X20</f>
        <v>Hab</v>
      </c>
      <c r="J278" s="11" t="str">
        <f>Card_main!Y20</f>
        <v>Com</v>
      </c>
      <c r="K278">
        <f t="shared" si="95"/>
      </c>
      <c r="L278">
        <f t="shared" si="96"/>
      </c>
      <c r="M278">
        <f t="shared" si="97"/>
      </c>
      <c r="N278">
        <f aca="true" t="shared" si="98" ref="N278:N341">IF(M278&lt;&gt;"",INT(N277)+1,N277+0.001)</f>
        <v>0.2730000000000002</v>
      </c>
      <c r="O278">
        <f aca="true" t="shared" si="99" ref="O278:O341">O277+1</f>
        <v>259</v>
      </c>
    </row>
    <row r="279" spans="4:15" ht="15">
      <c r="D279" s="78" t="s">
        <v>1667</v>
      </c>
      <c r="E279" s="87" t="s">
        <v>789</v>
      </c>
      <c r="F279" s="77" t="s">
        <v>1049</v>
      </c>
      <c r="G279" s="88" t="s">
        <v>1050</v>
      </c>
      <c r="H279" s="11">
        <f>Card_main!W21</f>
        <v>0</v>
      </c>
      <c r="I279" s="11" t="str">
        <f>Card_main!X21</f>
        <v>Hab</v>
      </c>
      <c r="J279" s="11" t="str">
        <f>Card_main!Y21</f>
        <v>Com</v>
      </c>
      <c r="K279">
        <f t="shared" si="95"/>
      </c>
      <c r="L279">
        <f t="shared" si="96"/>
      </c>
      <c r="M279">
        <f t="shared" si="97"/>
      </c>
      <c r="N279">
        <f t="shared" si="98"/>
        <v>0.2740000000000002</v>
      </c>
      <c r="O279">
        <f t="shared" si="99"/>
        <v>260</v>
      </c>
    </row>
    <row r="280" spans="4:15" ht="15">
      <c r="D280" s="78" t="s">
        <v>1668</v>
      </c>
      <c r="E280" s="87" t="s">
        <v>1051</v>
      </c>
      <c r="F280" s="77" t="s">
        <v>1052</v>
      </c>
      <c r="G280" s="88" t="s">
        <v>158</v>
      </c>
      <c r="H280" s="11">
        <f>Card_main!W22</f>
        <v>0</v>
      </c>
      <c r="I280" s="11" t="str">
        <f>Card_main!X22</f>
        <v>Hab</v>
      </c>
      <c r="J280" s="11" t="str">
        <f>Card_main!Y22</f>
        <v>Com</v>
      </c>
      <c r="K280">
        <f t="shared" si="95"/>
      </c>
      <c r="L280">
        <f t="shared" si="96"/>
      </c>
      <c r="M280">
        <f t="shared" si="97"/>
      </c>
      <c r="N280">
        <f t="shared" si="98"/>
        <v>0.2750000000000002</v>
      </c>
      <c r="O280">
        <f t="shared" si="99"/>
        <v>261</v>
      </c>
    </row>
    <row r="281" spans="4:15" ht="15">
      <c r="D281" s="78" t="s">
        <v>1669</v>
      </c>
      <c r="E281" s="87" t="s">
        <v>1053</v>
      </c>
      <c r="F281" s="77" t="s">
        <v>1054</v>
      </c>
      <c r="G281" s="88" t="s">
        <v>1055</v>
      </c>
      <c r="H281" s="11">
        <f>Card_main!W23</f>
        <v>0</v>
      </c>
      <c r="I281" s="11" t="str">
        <f>Card_main!X23</f>
        <v>Hab</v>
      </c>
      <c r="J281" s="11" t="str">
        <f>Card_main!Y23</f>
        <v>Com</v>
      </c>
      <c r="K281">
        <f t="shared" si="95"/>
      </c>
      <c r="L281">
        <f t="shared" si="96"/>
      </c>
      <c r="M281">
        <f t="shared" si="97"/>
      </c>
      <c r="N281">
        <f t="shared" si="98"/>
        <v>0.2760000000000002</v>
      </c>
      <c r="O281">
        <f t="shared" si="99"/>
        <v>262</v>
      </c>
    </row>
    <row r="282" spans="4:15" ht="15">
      <c r="D282" s="78" t="s">
        <v>1670</v>
      </c>
      <c r="E282" s="87" t="s">
        <v>350</v>
      </c>
      <c r="F282" s="77" t="s">
        <v>1056</v>
      </c>
      <c r="G282" s="88" t="s">
        <v>152</v>
      </c>
      <c r="H282" s="11">
        <f>Card_main!W24</f>
        <v>0</v>
      </c>
      <c r="I282" s="11" t="str">
        <f>Card_main!X24</f>
        <v>Hab</v>
      </c>
      <c r="J282" s="11" t="str">
        <f>Card_main!Y24</f>
        <v>Com</v>
      </c>
      <c r="K282">
        <f t="shared" si="95"/>
      </c>
      <c r="L282">
        <f t="shared" si="96"/>
      </c>
      <c r="M282">
        <f t="shared" si="97"/>
      </c>
      <c r="N282">
        <f t="shared" si="98"/>
        <v>0.2770000000000002</v>
      </c>
      <c r="O282">
        <f t="shared" si="99"/>
        <v>263</v>
      </c>
    </row>
    <row r="283" spans="4:15" ht="15">
      <c r="D283" s="78" t="s">
        <v>1671</v>
      </c>
      <c r="E283" s="87" t="s">
        <v>1057</v>
      </c>
      <c r="F283" s="77" t="s">
        <v>1058</v>
      </c>
      <c r="G283" s="88" t="s">
        <v>107</v>
      </c>
      <c r="H283" s="11">
        <f>Card_main!W25</f>
        <v>0</v>
      </c>
      <c r="I283" s="11" t="str">
        <f>Card_main!X25</f>
        <v>Hab</v>
      </c>
      <c r="J283" s="11" t="str">
        <f>Card_main!Y25</f>
        <v>Com</v>
      </c>
      <c r="K283">
        <f t="shared" si="95"/>
      </c>
      <c r="L283">
        <f t="shared" si="96"/>
      </c>
      <c r="M283">
        <f t="shared" si="97"/>
      </c>
      <c r="N283">
        <f t="shared" si="98"/>
        <v>0.2780000000000002</v>
      </c>
      <c r="O283">
        <f t="shared" si="99"/>
        <v>264</v>
      </c>
    </row>
    <row r="284" spans="4:15" ht="15">
      <c r="D284" s="78" t="s">
        <v>1672</v>
      </c>
      <c r="E284" s="87" t="s">
        <v>1935</v>
      </c>
      <c r="F284" s="77" t="s">
        <v>1059</v>
      </c>
      <c r="G284" s="88" t="s">
        <v>160</v>
      </c>
      <c r="H284" s="11">
        <f>Card_main!W26</f>
        <v>0</v>
      </c>
      <c r="I284" s="11" t="str">
        <f>Card_main!X26</f>
        <v>Hab</v>
      </c>
      <c r="J284" s="11" t="str">
        <f>Card_main!Y26</f>
        <v>Com</v>
      </c>
      <c r="K284">
        <f t="shared" si="95"/>
      </c>
      <c r="L284">
        <f t="shared" si="96"/>
      </c>
      <c r="M284">
        <f t="shared" si="97"/>
      </c>
      <c r="N284">
        <f t="shared" si="98"/>
        <v>0.2790000000000002</v>
      </c>
      <c r="O284">
        <f t="shared" si="99"/>
        <v>265</v>
      </c>
    </row>
    <row r="285" spans="4:15" ht="15">
      <c r="D285" s="78" t="s">
        <v>1673</v>
      </c>
      <c r="E285" s="87" t="s">
        <v>1933</v>
      </c>
      <c r="F285" s="77" t="s">
        <v>1060</v>
      </c>
      <c r="G285" s="88" t="s">
        <v>159</v>
      </c>
      <c r="H285" s="11">
        <f>Card_main!W27</f>
        <v>0</v>
      </c>
      <c r="I285" s="11" t="str">
        <f>Card_main!X27</f>
        <v>Hab</v>
      </c>
      <c r="J285" s="11" t="str">
        <f>Card_main!Y27</f>
        <v>Com</v>
      </c>
      <c r="K285">
        <f t="shared" si="95"/>
      </c>
      <c r="L285">
        <f t="shared" si="96"/>
      </c>
      <c r="M285">
        <f t="shared" si="97"/>
      </c>
      <c r="N285">
        <f t="shared" si="98"/>
        <v>0.2800000000000002</v>
      </c>
      <c r="O285">
        <f t="shared" si="99"/>
        <v>266</v>
      </c>
    </row>
    <row r="286" spans="4:15" ht="15">
      <c r="D286" s="78" t="s">
        <v>1674</v>
      </c>
      <c r="E286" s="87" t="s">
        <v>284</v>
      </c>
      <c r="F286" s="77" t="s">
        <v>1061</v>
      </c>
      <c r="G286" s="88" t="s">
        <v>59</v>
      </c>
      <c r="H286" s="11">
        <f>Card_main!W28</f>
        <v>0</v>
      </c>
      <c r="I286" s="11" t="str">
        <f>Card_main!X28</f>
        <v>Hab</v>
      </c>
      <c r="J286" s="11" t="str">
        <f>Card_main!Y28</f>
        <v>Com</v>
      </c>
      <c r="K286">
        <f t="shared" si="95"/>
      </c>
      <c r="L286">
        <f t="shared" si="96"/>
      </c>
      <c r="M286">
        <f t="shared" si="97"/>
      </c>
      <c r="N286">
        <f t="shared" si="98"/>
        <v>0.2810000000000002</v>
      </c>
      <c r="O286">
        <f t="shared" si="99"/>
        <v>267</v>
      </c>
    </row>
    <row r="287" spans="4:15" ht="15">
      <c r="D287" s="78" t="s">
        <v>1675</v>
      </c>
      <c r="E287" s="87" t="s">
        <v>1062</v>
      </c>
      <c r="F287" s="77" t="s">
        <v>1063</v>
      </c>
      <c r="G287" s="88" t="s">
        <v>60</v>
      </c>
      <c r="H287" s="11">
        <f>Card_main!W29</f>
        <v>0</v>
      </c>
      <c r="I287" s="11" t="str">
        <f>Card_main!X29</f>
        <v>Hab</v>
      </c>
      <c r="J287" s="11" t="str">
        <f>Card_main!Y29</f>
        <v>Com</v>
      </c>
      <c r="K287">
        <f t="shared" si="95"/>
      </c>
      <c r="L287">
        <f t="shared" si="96"/>
      </c>
      <c r="M287">
        <f t="shared" si="97"/>
      </c>
      <c r="N287">
        <f t="shared" si="98"/>
        <v>0.2820000000000002</v>
      </c>
      <c r="O287">
        <f t="shared" si="99"/>
        <v>268</v>
      </c>
    </row>
    <row r="288" spans="4:15" ht="15">
      <c r="D288" s="78" t="s">
        <v>1676</v>
      </c>
      <c r="E288" s="87" t="s">
        <v>285</v>
      </c>
      <c r="F288" s="77" t="s">
        <v>1064</v>
      </c>
      <c r="G288" s="90" t="s">
        <v>161</v>
      </c>
      <c r="H288" s="11">
        <f>Card_main!W30</f>
        <v>0</v>
      </c>
      <c r="I288" s="11" t="str">
        <f>Card_main!X30</f>
        <v>Hab</v>
      </c>
      <c r="J288" s="11" t="str">
        <f>Card_main!Y30</f>
        <v>Com</v>
      </c>
      <c r="K288">
        <f t="shared" si="95"/>
      </c>
      <c r="L288">
        <f t="shared" si="96"/>
      </c>
      <c r="M288">
        <f t="shared" si="97"/>
      </c>
      <c r="N288">
        <f t="shared" si="98"/>
        <v>0.2830000000000002</v>
      </c>
      <c r="O288">
        <f t="shared" si="99"/>
        <v>269</v>
      </c>
    </row>
    <row r="289" spans="4:15" ht="15">
      <c r="D289" s="78" t="s">
        <v>1677</v>
      </c>
      <c r="E289" s="87" t="s">
        <v>845</v>
      </c>
      <c r="F289" s="77" t="s">
        <v>1065</v>
      </c>
      <c r="G289" s="88" t="s">
        <v>162</v>
      </c>
      <c r="H289" s="11">
        <f>Card_main!W31</f>
        <v>0</v>
      </c>
      <c r="I289" s="11" t="str">
        <f>Card_main!X31</f>
        <v>Hab</v>
      </c>
      <c r="J289" s="11" t="str">
        <f>Card_main!Y31</f>
        <v>Com</v>
      </c>
      <c r="K289">
        <f t="shared" si="95"/>
      </c>
      <c r="L289">
        <f t="shared" si="96"/>
      </c>
      <c r="M289">
        <f t="shared" si="97"/>
      </c>
      <c r="N289">
        <f t="shared" si="98"/>
        <v>0.2840000000000002</v>
      </c>
      <c r="O289">
        <f t="shared" si="99"/>
        <v>270</v>
      </c>
    </row>
    <row r="290" spans="4:15" ht="15">
      <c r="D290" s="78" t="s">
        <v>1678</v>
      </c>
      <c r="E290" s="87" t="s">
        <v>1066</v>
      </c>
      <c r="F290" s="77" t="s">
        <v>1067</v>
      </c>
      <c r="G290" s="88" t="s">
        <v>163</v>
      </c>
      <c r="H290" s="11">
        <f>Card_main!W32</f>
        <v>0</v>
      </c>
      <c r="I290" s="11" t="str">
        <f>Card_main!X32</f>
        <v>Hab</v>
      </c>
      <c r="J290" s="11" t="str">
        <f>Card_main!Y32</f>
        <v>Com</v>
      </c>
      <c r="K290">
        <f t="shared" si="95"/>
      </c>
      <c r="L290">
        <f t="shared" si="96"/>
      </c>
      <c r="M290">
        <f t="shared" si="97"/>
      </c>
      <c r="N290">
        <f t="shared" si="98"/>
        <v>0.2850000000000002</v>
      </c>
      <c r="O290">
        <f t="shared" si="99"/>
        <v>271</v>
      </c>
    </row>
    <row r="291" spans="4:15" ht="15">
      <c r="D291" s="78" t="s">
        <v>1679</v>
      </c>
      <c r="E291" s="87" t="s">
        <v>286</v>
      </c>
      <c r="F291" s="77" t="s">
        <v>1068</v>
      </c>
      <c r="G291" s="88" t="s">
        <v>54</v>
      </c>
      <c r="H291" s="11">
        <f>Card_main!W33</f>
        <v>0</v>
      </c>
      <c r="I291" s="11" t="str">
        <f>Card_main!X33</f>
        <v>Hab</v>
      </c>
      <c r="J291" s="11" t="str">
        <f>Card_main!Y33</f>
        <v>Com</v>
      </c>
      <c r="K291">
        <f t="shared" si="95"/>
      </c>
      <c r="L291">
        <f t="shared" si="96"/>
      </c>
      <c r="M291">
        <f t="shared" si="97"/>
      </c>
      <c r="N291">
        <f t="shared" si="98"/>
        <v>0.2860000000000002</v>
      </c>
      <c r="O291">
        <f t="shared" si="99"/>
        <v>272</v>
      </c>
    </row>
    <row r="292" spans="4:15" ht="15">
      <c r="D292" s="78" t="s">
        <v>1680</v>
      </c>
      <c r="E292" s="87" t="s">
        <v>1069</v>
      </c>
      <c r="F292" s="77" t="s">
        <v>1070</v>
      </c>
      <c r="G292" s="88" t="s">
        <v>1071</v>
      </c>
      <c r="H292" s="11">
        <f>Card_main!W34</f>
        <v>0</v>
      </c>
      <c r="I292" s="11" t="str">
        <f>Card_main!X34</f>
        <v>Hab</v>
      </c>
      <c r="J292" s="11" t="str">
        <f>Card_main!Y34</f>
        <v>Com</v>
      </c>
      <c r="K292">
        <f t="shared" si="95"/>
      </c>
      <c r="L292">
        <f t="shared" si="96"/>
      </c>
      <c r="M292">
        <f t="shared" si="97"/>
      </c>
      <c r="N292">
        <f t="shared" si="98"/>
        <v>0.2870000000000002</v>
      </c>
      <c r="O292">
        <f t="shared" si="99"/>
        <v>273</v>
      </c>
    </row>
    <row r="293" spans="4:15" ht="15">
      <c r="D293" s="78" t="s">
        <v>1681</v>
      </c>
      <c r="E293" s="87" t="s">
        <v>1072</v>
      </c>
      <c r="F293" s="77" t="s">
        <v>1073</v>
      </c>
      <c r="G293" s="90" t="s">
        <v>1074</v>
      </c>
      <c r="H293" s="11">
        <f>Card_main!W35</f>
        <v>0</v>
      </c>
      <c r="I293" s="11" t="str">
        <f>Card_main!X35</f>
        <v>Hab</v>
      </c>
      <c r="J293" s="11" t="str">
        <f>Card_main!Y35</f>
        <v>Com</v>
      </c>
      <c r="K293">
        <f t="shared" si="95"/>
      </c>
      <c r="L293">
        <f t="shared" si="96"/>
      </c>
      <c r="M293">
        <f t="shared" si="97"/>
      </c>
      <c r="N293">
        <f t="shared" si="98"/>
        <v>0.2880000000000002</v>
      </c>
      <c r="O293">
        <f t="shared" si="99"/>
        <v>274</v>
      </c>
    </row>
    <row r="294" spans="4:15" ht="15">
      <c r="D294" s="78" t="s">
        <v>1682</v>
      </c>
      <c r="E294" s="87" t="s">
        <v>363</v>
      </c>
      <c r="F294" s="77" t="s">
        <v>1075</v>
      </c>
      <c r="G294" s="88" t="s">
        <v>77</v>
      </c>
      <c r="H294" s="11">
        <f>Card_main!W36</f>
        <v>0</v>
      </c>
      <c r="I294" s="11" t="str">
        <f>Card_main!X36</f>
        <v>Hab</v>
      </c>
      <c r="J294" s="11" t="str">
        <f>Card_main!Y36</f>
        <v>Com</v>
      </c>
      <c r="K294">
        <f t="shared" si="95"/>
      </c>
      <c r="L294">
        <f t="shared" si="96"/>
      </c>
      <c r="M294">
        <f t="shared" si="97"/>
      </c>
      <c r="N294">
        <f t="shared" si="98"/>
        <v>0.2890000000000002</v>
      </c>
      <c r="O294">
        <f t="shared" si="99"/>
        <v>275</v>
      </c>
    </row>
    <row r="295" spans="4:15" ht="15">
      <c r="D295" s="78" t="s">
        <v>1683</v>
      </c>
      <c r="E295" s="87" t="s">
        <v>1076</v>
      </c>
      <c r="F295" s="77" t="s">
        <v>1077</v>
      </c>
      <c r="G295" s="90" t="s">
        <v>4</v>
      </c>
      <c r="H295" s="11">
        <f>Card_main!W37</f>
        <v>0</v>
      </c>
      <c r="I295" s="11" t="str">
        <f>Card_main!X37</f>
        <v>Hab</v>
      </c>
      <c r="J295" s="11" t="str">
        <f>Card_main!Y37</f>
        <v>Com</v>
      </c>
      <c r="K295">
        <f t="shared" si="95"/>
      </c>
      <c r="L295">
        <f t="shared" si="96"/>
      </c>
      <c r="M295">
        <f t="shared" si="97"/>
      </c>
      <c r="N295">
        <f t="shared" si="98"/>
        <v>0.2900000000000002</v>
      </c>
      <c r="O295">
        <f t="shared" si="99"/>
        <v>276</v>
      </c>
    </row>
    <row r="296" spans="4:15" ht="15">
      <c r="D296" s="78" t="s">
        <v>1684</v>
      </c>
      <c r="E296" s="87" t="s">
        <v>826</v>
      </c>
      <c r="F296" s="77" t="s">
        <v>1078</v>
      </c>
      <c r="G296" s="88" t="s">
        <v>2</v>
      </c>
      <c r="H296" s="11">
        <f>Card_main!W38</f>
        <v>0</v>
      </c>
      <c r="I296" s="11" t="str">
        <f>Card_main!X38</f>
        <v>Hab</v>
      </c>
      <c r="J296" s="11" t="str">
        <f>Card_main!Y38</f>
        <v>Com</v>
      </c>
      <c r="K296">
        <f t="shared" si="95"/>
      </c>
      <c r="L296">
        <f t="shared" si="96"/>
      </c>
      <c r="M296">
        <f t="shared" si="97"/>
      </c>
      <c r="N296">
        <f t="shared" si="98"/>
        <v>0.2910000000000002</v>
      </c>
      <c r="O296">
        <f t="shared" si="99"/>
        <v>277</v>
      </c>
    </row>
    <row r="297" spans="4:15" ht="15">
      <c r="D297" s="78" t="s">
        <v>1685</v>
      </c>
      <c r="E297" s="87" t="s">
        <v>1036</v>
      </c>
      <c r="F297" s="77" t="s">
        <v>1079</v>
      </c>
      <c r="G297" s="88" t="s">
        <v>1080</v>
      </c>
      <c r="H297" s="11">
        <f>Card_main!W39</f>
        <v>0</v>
      </c>
      <c r="I297" s="11" t="str">
        <f>Card_main!X39</f>
        <v>Hab</v>
      </c>
      <c r="J297" s="11" t="str">
        <f>Card_main!Y39</f>
        <v>Com</v>
      </c>
      <c r="K297">
        <f t="shared" si="95"/>
      </c>
      <c r="L297">
        <f t="shared" si="96"/>
      </c>
      <c r="M297">
        <f t="shared" si="97"/>
      </c>
      <c r="N297">
        <f t="shared" si="98"/>
        <v>0.2920000000000002</v>
      </c>
      <c r="O297">
        <f t="shared" si="99"/>
        <v>278</v>
      </c>
    </row>
    <row r="298" spans="4:15" ht="15">
      <c r="D298" s="78" t="s">
        <v>1686</v>
      </c>
      <c r="E298" s="87" t="s">
        <v>1081</v>
      </c>
      <c r="F298" s="77" t="s">
        <v>1082</v>
      </c>
      <c r="G298" s="88" t="s">
        <v>78</v>
      </c>
      <c r="H298" s="11">
        <f>Card_main!W40</f>
        <v>0</v>
      </c>
      <c r="I298" s="11" t="str">
        <f>Card_main!X40</f>
        <v>Hab</v>
      </c>
      <c r="J298" s="11" t="str">
        <f>Card_main!Y40</f>
        <v>Com</v>
      </c>
      <c r="K298">
        <f t="shared" si="95"/>
      </c>
      <c r="L298">
        <f t="shared" si="96"/>
      </c>
      <c r="M298">
        <f t="shared" si="97"/>
      </c>
      <c r="N298">
        <f t="shared" si="98"/>
        <v>0.2930000000000002</v>
      </c>
      <c r="O298">
        <f t="shared" si="99"/>
        <v>279</v>
      </c>
    </row>
    <row r="299" spans="4:15" ht="15">
      <c r="D299" s="78" t="s">
        <v>1687</v>
      </c>
      <c r="E299" s="87" t="s">
        <v>636</v>
      </c>
      <c r="F299" s="77" t="s">
        <v>1083</v>
      </c>
      <c r="G299" s="88" t="s">
        <v>76</v>
      </c>
      <c r="H299" s="11">
        <f>Card_main!W41</f>
        <v>0</v>
      </c>
      <c r="I299" s="11" t="str">
        <f>Card_main!X41</f>
        <v>Hab</v>
      </c>
      <c r="J299" s="11" t="str">
        <f>Card_main!Y41</f>
        <v>Com</v>
      </c>
      <c r="K299">
        <f t="shared" si="95"/>
      </c>
      <c r="L299">
        <f t="shared" si="96"/>
      </c>
      <c r="M299">
        <f t="shared" si="97"/>
      </c>
      <c r="N299">
        <f t="shared" si="98"/>
        <v>0.2940000000000002</v>
      </c>
      <c r="O299">
        <f t="shared" si="99"/>
        <v>280</v>
      </c>
    </row>
    <row r="300" spans="4:15" ht="15">
      <c r="D300" s="78" t="s">
        <v>1688</v>
      </c>
      <c r="E300" s="87" t="s">
        <v>1084</v>
      </c>
      <c r="F300" s="77" t="s">
        <v>1085</v>
      </c>
      <c r="G300" s="90" t="s">
        <v>1086</v>
      </c>
      <c r="H300" s="11">
        <f>Card_main!W42</f>
        <v>0</v>
      </c>
      <c r="I300" s="11" t="str">
        <f>Card_main!X42</f>
        <v>Hab</v>
      </c>
      <c r="J300" s="11" t="str">
        <f>Card_main!Y42</f>
        <v>Com</v>
      </c>
      <c r="K300">
        <f t="shared" si="95"/>
      </c>
      <c r="L300">
        <f t="shared" si="96"/>
      </c>
      <c r="M300">
        <f t="shared" si="97"/>
      </c>
      <c r="N300">
        <f t="shared" si="98"/>
        <v>0.2950000000000002</v>
      </c>
      <c r="O300">
        <f t="shared" si="99"/>
        <v>281</v>
      </c>
    </row>
    <row r="301" spans="4:15" ht="15">
      <c r="D301" s="78" t="s">
        <v>1689</v>
      </c>
      <c r="E301" s="87" t="s">
        <v>1087</v>
      </c>
      <c r="F301" s="77" t="s">
        <v>1088</v>
      </c>
      <c r="G301" s="88" t="s">
        <v>1089</v>
      </c>
      <c r="H301" s="11">
        <f>Card_main!W43</f>
        <v>0</v>
      </c>
      <c r="I301" s="11" t="str">
        <f>Card_main!X43</f>
        <v>Hab</v>
      </c>
      <c r="J301" s="11" t="str">
        <f>Card_main!Y43</f>
        <v>Com</v>
      </c>
      <c r="K301">
        <f t="shared" si="95"/>
      </c>
      <c r="L301">
        <f t="shared" si="96"/>
      </c>
      <c r="M301">
        <f t="shared" si="97"/>
      </c>
      <c r="N301">
        <f t="shared" si="98"/>
        <v>0.2960000000000002</v>
      </c>
      <c r="O301">
        <f t="shared" si="99"/>
        <v>282</v>
      </c>
    </row>
    <row r="302" spans="4:15" ht="15">
      <c r="D302" s="78" t="s">
        <v>1690</v>
      </c>
      <c r="E302" s="87" t="s">
        <v>1090</v>
      </c>
      <c r="F302" s="77" t="s">
        <v>1091</v>
      </c>
      <c r="G302" s="88" t="s">
        <v>1092</v>
      </c>
      <c r="H302" s="11">
        <f>Card_main!W44</f>
        <v>0</v>
      </c>
      <c r="I302" s="11" t="str">
        <f>Card_main!X44</f>
        <v>Hab</v>
      </c>
      <c r="J302" s="11" t="str">
        <f>Card_main!Y44</f>
        <v>Com</v>
      </c>
      <c r="K302">
        <f t="shared" si="95"/>
      </c>
      <c r="L302">
        <f t="shared" si="96"/>
      </c>
      <c r="M302">
        <f t="shared" si="97"/>
      </c>
      <c r="N302">
        <f t="shared" si="98"/>
        <v>0.2970000000000002</v>
      </c>
      <c r="O302">
        <f t="shared" si="99"/>
        <v>283</v>
      </c>
    </row>
    <row r="303" spans="4:15" ht="15">
      <c r="D303" s="78" t="s">
        <v>1691</v>
      </c>
      <c r="E303" s="87" t="s">
        <v>1093</v>
      </c>
      <c r="F303" s="77" t="s">
        <v>1094</v>
      </c>
      <c r="G303" s="88" t="s">
        <v>1095</v>
      </c>
      <c r="H303" s="11">
        <f>Card_main!W45</f>
        <v>0</v>
      </c>
      <c r="I303" s="11" t="str">
        <f>Card_main!X45</f>
        <v>Hab</v>
      </c>
      <c r="J303" s="11" t="str">
        <f>Card_main!Y45</f>
        <v>Com</v>
      </c>
      <c r="K303">
        <f t="shared" si="95"/>
      </c>
      <c r="L303">
        <f t="shared" si="96"/>
      </c>
      <c r="M303">
        <f t="shared" si="97"/>
      </c>
      <c r="N303">
        <f t="shared" si="98"/>
        <v>0.2980000000000002</v>
      </c>
      <c r="O303">
        <f t="shared" si="99"/>
        <v>284</v>
      </c>
    </row>
    <row r="304" spans="4:15" ht="15">
      <c r="D304" s="78" t="s">
        <v>1692</v>
      </c>
      <c r="E304" s="87" t="s">
        <v>1096</v>
      </c>
      <c r="F304" s="77" t="s">
        <v>1097</v>
      </c>
      <c r="G304" s="88" t="s">
        <v>1098</v>
      </c>
      <c r="H304" s="11">
        <f>Card_main!W46</f>
        <v>0</v>
      </c>
      <c r="I304" s="11" t="str">
        <f>Card_main!X46</f>
        <v>Hab</v>
      </c>
      <c r="J304" s="11" t="str">
        <f>Card_main!Y46</f>
        <v>Com</v>
      </c>
      <c r="K304">
        <f t="shared" si="95"/>
      </c>
      <c r="L304">
        <f t="shared" si="96"/>
      </c>
      <c r="M304">
        <f t="shared" si="97"/>
      </c>
      <c r="N304">
        <f t="shared" si="98"/>
        <v>0.2990000000000002</v>
      </c>
      <c r="O304">
        <f t="shared" si="99"/>
        <v>285</v>
      </c>
    </row>
    <row r="305" spans="4:15" ht="15">
      <c r="D305" s="78" t="s">
        <v>1693</v>
      </c>
      <c r="E305" s="87" t="s">
        <v>1032</v>
      </c>
      <c r="F305" s="77" t="s">
        <v>1099</v>
      </c>
      <c r="G305" s="88" t="s">
        <v>1100</v>
      </c>
      <c r="H305" s="11">
        <f>Card_main!W47</f>
        <v>0</v>
      </c>
      <c r="I305" s="11" t="str">
        <f>Card_main!X47</f>
        <v>Hab</v>
      </c>
      <c r="J305" s="11" t="str">
        <f>Card_main!Y47</f>
        <v>Com</v>
      </c>
      <c r="K305">
        <f t="shared" si="95"/>
      </c>
      <c r="L305">
        <f t="shared" si="96"/>
      </c>
      <c r="M305">
        <f t="shared" si="97"/>
      </c>
      <c r="N305">
        <f t="shared" si="98"/>
        <v>0.3000000000000002</v>
      </c>
      <c r="O305">
        <f t="shared" si="99"/>
        <v>286</v>
      </c>
    </row>
    <row r="306" spans="4:15" ht="15">
      <c r="D306" s="78" t="s">
        <v>1694</v>
      </c>
      <c r="E306" s="87" t="s">
        <v>1101</v>
      </c>
      <c r="F306" s="77" t="s">
        <v>1102</v>
      </c>
      <c r="G306" s="88" t="s">
        <v>164</v>
      </c>
      <c r="H306" s="11">
        <f>Card_main!W48</f>
        <v>0</v>
      </c>
      <c r="I306" s="11" t="str">
        <f>Card_main!X48</f>
        <v>Hab</v>
      </c>
      <c r="J306" s="11" t="str">
        <f>Card_main!Y48</f>
        <v>Com</v>
      </c>
      <c r="K306">
        <f t="shared" si="95"/>
      </c>
      <c r="L306">
        <f t="shared" si="96"/>
      </c>
      <c r="M306">
        <f t="shared" si="97"/>
      </c>
      <c r="N306">
        <f t="shared" si="98"/>
        <v>0.3010000000000002</v>
      </c>
      <c r="O306">
        <f t="shared" si="99"/>
        <v>287</v>
      </c>
    </row>
    <row r="307" spans="4:15" ht="15">
      <c r="D307" s="78" t="s">
        <v>565</v>
      </c>
      <c r="E307" s="87" t="s">
        <v>565</v>
      </c>
      <c r="F307" s="77" t="s">
        <v>565</v>
      </c>
      <c r="G307" s="88" t="s">
        <v>565</v>
      </c>
      <c r="H307" s="11">
        <f>Card_main!W49</f>
        <v>0</v>
      </c>
      <c r="I307" s="11">
        <f>Card_main!X49</f>
        <v>0</v>
      </c>
      <c r="J307" s="11">
        <f>Card_main!Y49</f>
        <v>0</v>
      </c>
      <c r="K307">
        <f t="shared" si="95"/>
      </c>
      <c r="L307">
        <f t="shared" si="96"/>
      </c>
      <c r="M307">
        <f t="shared" si="97"/>
      </c>
      <c r="N307">
        <f t="shared" si="98"/>
        <v>0.3020000000000002</v>
      </c>
      <c r="O307">
        <f t="shared" si="99"/>
        <v>288</v>
      </c>
    </row>
    <row r="308" spans="4:15" ht="15">
      <c r="D308" s="78" t="s">
        <v>1695</v>
      </c>
      <c r="E308" s="87" t="s">
        <v>364</v>
      </c>
      <c r="F308" s="77" t="s">
        <v>1103</v>
      </c>
      <c r="G308" s="88" t="s">
        <v>170</v>
      </c>
      <c r="H308" s="11">
        <f>Card_main!AA2</f>
        <v>0</v>
      </c>
      <c r="I308" s="11" t="str">
        <f>Card_main!AB2</f>
        <v>Hab</v>
      </c>
      <c r="J308" s="11" t="str">
        <f>Card_main!AC2</f>
        <v>Com</v>
      </c>
      <c r="K308">
        <f t="shared" si="95"/>
      </c>
      <c r="L308">
        <f t="shared" si="96"/>
      </c>
      <c r="M308">
        <f t="shared" si="97"/>
      </c>
      <c r="N308">
        <f t="shared" si="98"/>
        <v>0.3030000000000002</v>
      </c>
      <c r="O308">
        <f t="shared" si="99"/>
        <v>289</v>
      </c>
    </row>
    <row r="309" spans="4:15" ht="15">
      <c r="D309" s="78" t="s">
        <v>1696</v>
      </c>
      <c r="E309" s="87" t="s">
        <v>652</v>
      </c>
      <c r="F309" s="77" t="s">
        <v>1104</v>
      </c>
      <c r="G309" s="88" t="s">
        <v>1105</v>
      </c>
      <c r="H309" s="11">
        <f>Card_main!AA3</f>
        <v>0</v>
      </c>
      <c r="I309" s="11" t="str">
        <f>Card_main!AB3</f>
        <v>Hab</v>
      </c>
      <c r="J309" s="11" t="str">
        <f>Card_main!AC3</f>
        <v>Com</v>
      </c>
      <c r="K309">
        <f t="shared" si="95"/>
      </c>
      <c r="L309">
        <f t="shared" si="96"/>
      </c>
      <c r="M309">
        <f t="shared" si="97"/>
      </c>
      <c r="N309">
        <f t="shared" si="98"/>
        <v>0.3040000000000002</v>
      </c>
      <c r="O309">
        <f t="shared" si="99"/>
        <v>290</v>
      </c>
    </row>
    <row r="310" spans="4:15" ht="15">
      <c r="D310" s="78" t="s">
        <v>1697</v>
      </c>
      <c r="E310" s="87" t="s">
        <v>1106</v>
      </c>
      <c r="F310" s="77" t="s">
        <v>1107</v>
      </c>
      <c r="G310" s="88" t="s">
        <v>1108</v>
      </c>
      <c r="H310" s="11">
        <f>Card_main!AA4</f>
        <v>0</v>
      </c>
      <c r="I310" s="11" t="str">
        <f>Card_main!AB4</f>
        <v>Hab</v>
      </c>
      <c r="J310" s="11" t="str">
        <f>Card_main!AC4</f>
        <v>Com</v>
      </c>
      <c r="K310">
        <f t="shared" si="95"/>
      </c>
      <c r="L310">
        <f t="shared" si="96"/>
      </c>
      <c r="M310">
        <f t="shared" si="97"/>
      </c>
      <c r="N310">
        <f t="shared" si="98"/>
        <v>0.3050000000000002</v>
      </c>
      <c r="O310">
        <f t="shared" si="99"/>
        <v>291</v>
      </c>
    </row>
    <row r="311" spans="4:15" ht="15">
      <c r="D311" s="78" t="s">
        <v>1698</v>
      </c>
      <c r="E311" s="87" t="s">
        <v>1109</v>
      </c>
      <c r="F311" s="77" t="s">
        <v>1110</v>
      </c>
      <c r="G311" s="88" t="s">
        <v>178</v>
      </c>
      <c r="H311" s="11">
        <f>Card_main!AA5</f>
        <v>0</v>
      </c>
      <c r="I311" s="11" t="str">
        <f>Card_main!AB5</f>
        <v>Hab</v>
      </c>
      <c r="J311" s="11" t="str">
        <f>Card_main!AC5</f>
        <v>Com</v>
      </c>
      <c r="K311">
        <f t="shared" si="95"/>
      </c>
      <c r="L311">
        <f t="shared" si="96"/>
      </c>
      <c r="M311">
        <f t="shared" si="97"/>
      </c>
      <c r="N311">
        <f t="shared" si="98"/>
        <v>0.3060000000000002</v>
      </c>
      <c r="O311">
        <f t="shared" si="99"/>
        <v>292</v>
      </c>
    </row>
    <row r="312" spans="4:15" ht="15">
      <c r="D312" s="78" t="s">
        <v>1699</v>
      </c>
      <c r="E312" s="87" t="s">
        <v>1111</v>
      </c>
      <c r="F312" s="77" t="s">
        <v>1112</v>
      </c>
      <c r="G312" s="88" t="s">
        <v>165</v>
      </c>
      <c r="H312" s="11">
        <f>Card_main!AA6</f>
        <v>0</v>
      </c>
      <c r="I312" s="11" t="str">
        <f>Card_main!AB6</f>
        <v>Hab</v>
      </c>
      <c r="J312" s="11" t="str">
        <f>Card_main!AC6</f>
        <v>Com</v>
      </c>
      <c r="K312">
        <f t="shared" si="95"/>
      </c>
      <c r="L312">
        <f t="shared" si="96"/>
      </c>
      <c r="M312">
        <f t="shared" si="97"/>
      </c>
      <c r="N312">
        <f t="shared" si="98"/>
        <v>0.3070000000000002</v>
      </c>
      <c r="O312">
        <f t="shared" si="99"/>
        <v>293</v>
      </c>
    </row>
    <row r="313" spans="4:15" ht="15">
      <c r="D313" s="78" t="s">
        <v>1700</v>
      </c>
      <c r="E313" s="87" t="s">
        <v>1113</v>
      </c>
      <c r="F313" s="77" t="s">
        <v>1114</v>
      </c>
      <c r="G313" s="88" t="s">
        <v>166</v>
      </c>
      <c r="H313" s="11">
        <f>Card_main!AA7</f>
        <v>0</v>
      </c>
      <c r="I313" s="11" t="str">
        <f>Card_main!AB7</f>
        <v>Hab</v>
      </c>
      <c r="J313" s="11" t="str">
        <f>Card_main!AC7</f>
        <v>Com</v>
      </c>
      <c r="K313">
        <f t="shared" si="95"/>
      </c>
      <c r="L313">
        <f t="shared" si="96"/>
      </c>
      <c r="M313">
        <f t="shared" si="97"/>
      </c>
      <c r="N313">
        <f t="shared" si="98"/>
        <v>0.3080000000000002</v>
      </c>
      <c r="O313">
        <f t="shared" si="99"/>
        <v>294</v>
      </c>
    </row>
    <row r="314" spans="4:15" ht="15">
      <c r="D314" s="78" t="s">
        <v>1701</v>
      </c>
      <c r="E314" s="87" t="s">
        <v>686</v>
      </c>
      <c r="F314" s="77" t="s">
        <v>1115</v>
      </c>
      <c r="G314" s="88" t="s">
        <v>167</v>
      </c>
      <c r="H314" s="11">
        <f>Card_main!AA8</f>
        <v>0</v>
      </c>
      <c r="I314" s="11" t="str">
        <f>Card_main!AB8</f>
        <v>Hab</v>
      </c>
      <c r="J314" s="11" t="str">
        <f>Card_main!AC8</f>
        <v>Com</v>
      </c>
      <c r="K314">
        <f t="shared" si="95"/>
      </c>
      <c r="L314">
        <f t="shared" si="96"/>
      </c>
      <c r="M314">
        <f t="shared" si="97"/>
      </c>
      <c r="N314">
        <f t="shared" si="98"/>
        <v>0.3090000000000002</v>
      </c>
      <c r="O314">
        <f t="shared" si="99"/>
        <v>295</v>
      </c>
    </row>
    <row r="315" spans="4:15" ht="15">
      <c r="D315" s="78" t="s">
        <v>1702</v>
      </c>
      <c r="E315" s="87" t="s">
        <v>991</v>
      </c>
      <c r="F315" s="77" t="s">
        <v>1116</v>
      </c>
      <c r="G315" s="88" t="s">
        <v>180</v>
      </c>
      <c r="H315" s="11">
        <f>Card_main!AA9</f>
        <v>0</v>
      </c>
      <c r="I315" s="11" t="str">
        <f>Card_main!AB9</f>
        <v>Hab</v>
      </c>
      <c r="J315" s="11" t="str">
        <f>Card_main!AC9</f>
        <v>Com</v>
      </c>
      <c r="K315">
        <f t="shared" si="95"/>
      </c>
      <c r="L315">
        <f t="shared" si="96"/>
      </c>
      <c r="M315">
        <f t="shared" si="97"/>
      </c>
      <c r="N315">
        <f t="shared" si="98"/>
        <v>0.3100000000000002</v>
      </c>
      <c r="O315">
        <f t="shared" si="99"/>
        <v>296</v>
      </c>
    </row>
    <row r="316" spans="4:15" ht="15">
      <c r="D316" s="78" t="s">
        <v>1703</v>
      </c>
      <c r="E316" s="87" t="s">
        <v>1117</v>
      </c>
      <c r="F316" s="77" t="s">
        <v>1118</v>
      </c>
      <c r="G316" s="88" t="s">
        <v>177</v>
      </c>
      <c r="H316" s="11">
        <f>Card_main!AA10</f>
        <v>0</v>
      </c>
      <c r="I316" s="11" t="str">
        <f>Card_main!AB10</f>
        <v>Hab</v>
      </c>
      <c r="J316" s="11" t="str">
        <f>Card_main!AC10</f>
        <v>Com</v>
      </c>
      <c r="K316">
        <f t="shared" si="95"/>
      </c>
      <c r="L316">
        <f t="shared" si="96"/>
      </c>
      <c r="M316">
        <f t="shared" si="97"/>
      </c>
      <c r="N316">
        <f t="shared" si="98"/>
        <v>0.3110000000000002</v>
      </c>
      <c r="O316">
        <f t="shared" si="99"/>
        <v>297</v>
      </c>
    </row>
    <row r="317" spans="4:15" ht="15">
      <c r="D317" s="78" t="s">
        <v>1704</v>
      </c>
      <c r="E317" s="87" t="s">
        <v>1119</v>
      </c>
      <c r="F317" s="77" t="s">
        <v>1120</v>
      </c>
      <c r="G317" s="88" t="s">
        <v>168</v>
      </c>
      <c r="H317" s="11">
        <f>Card_main!AA11</f>
        <v>0</v>
      </c>
      <c r="I317" s="11" t="str">
        <f>Card_main!AB11</f>
        <v>Hab</v>
      </c>
      <c r="J317" s="11" t="str">
        <f>Card_main!AC11</f>
        <v>Com</v>
      </c>
      <c r="K317">
        <f t="shared" si="95"/>
      </c>
      <c r="L317">
        <f t="shared" si="96"/>
      </c>
      <c r="M317">
        <f t="shared" si="97"/>
      </c>
      <c r="N317">
        <f t="shared" si="98"/>
        <v>0.3120000000000002</v>
      </c>
      <c r="O317">
        <f t="shared" si="99"/>
        <v>298</v>
      </c>
    </row>
    <row r="318" spans="4:15" ht="15">
      <c r="D318" s="78" t="s">
        <v>1705</v>
      </c>
      <c r="E318" s="87" t="s">
        <v>755</v>
      </c>
      <c r="F318" s="77" t="s">
        <v>1121</v>
      </c>
      <c r="G318" s="90" t="s">
        <v>169</v>
      </c>
      <c r="H318" s="11">
        <f>Card_main!AA12</f>
        <v>0</v>
      </c>
      <c r="I318" s="11" t="str">
        <f>Card_main!AB12</f>
        <v>Hab</v>
      </c>
      <c r="J318" s="11" t="str">
        <f>Card_main!AC12</f>
        <v>Com</v>
      </c>
      <c r="K318">
        <f t="shared" si="95"/>
      </c>
      <c r="L318">
        <f t="shared" si="96"/>
      </c>
      <c r="M318">
        <f t="shared" si="97"/>
      </c>
      <c r="N318">
        <f t="shared" si="98"/>
        <v>0.3130000000000002</v>
      </c>
      <c r="O318">
        <f t="shared" si="99"/>
        <v>299</v>
      </c>
    </row>
    <row r="319" spans="4:15" ht="15">
      <c r="D319" s="78" t="s">
        <v>1706</v>
      </c>
      <c r="E319" s="87" t="s">
        <v>1122</v>
      </c>
      <c r="F319" s="77" t="s">
        <v>1123</v>
      </c>
      <c r="G319" s="88" t="s">
        <v>181</v>
      </c>
      <c r="H319" s="11">
        <f>Card_main!AA13</f>
        <v>0</v>
      </c>
      <c r="I319" s="11" t="str">
        <f>Card_main!AB13</f>
        <v>Hab</v>
      </c>
      <c r="J319" s="11" t="str">
        <f>Card_main!AC13</f>
        <v>Com</v>
      </c>
      <c r="K319">
        <f t="shared" si="95"/>
      </c>
      <c r="L319">
        <f t="shared" si="96"/>
      </c>
      <c r="M319">
        <f t="shared" si="97"/>
      </c>
      <c r="N319">
        <f t="shared" si="98"/>
        <v>0.3140000000000002</v>
      </c>
      <c r="O319">
        <f t="shared" si="99"/>
        <v>300</v>
      </c>
    </row>
    <row r="320" spans="4:15" ht="15">
      <c r="D320" s="78" t="s">
        <v>1707</v>
      </c>
      <c r="E320" s="87" t="s">
        <v>1124</v>
      </c>
      <c r="F320" s="77" t="s">
        <v>1125</v>
      </c>
      <c r="G320" s="88" t="s">
        <v>171</v>
      </c>
      <c r="H320" s="11">
        <f>Card_main!AA14</f>
        <v>0</v>
      </c>
      <c r="I320" s="11" t="str">
        <f>Card_main!AB14</f>
        <v>Hab</v>
      </c>
      <c r="J320" s="11" t="str">
        <f>Card_main!AC14</f>
        <v>Com</v>
      </c>
      <c r="K320">
        <f t="shared" si="95"/>
      </c>
      <c r="L320">
        <f t="shared" si="96"/>
      </c>
      <c r="M320">
        <f t="shared" si="97"/>
      </c>
      <c r="N320">
        <f t="shared" si="98"/>
        <v>0.3150000000000002</v>
      </c>
      <c r="O320">
        <f t="shared" si="99"/>
        <v>301</v>
      </c>
    </row>
    <row r="321" spans="4:15" ht="15">
      <c r="D321" s="78" t="s">
        <v>1708</v>
      </c>
      <c r="E321" s="87" t="s">
        <v>1126</v>
      </c>
      <c r="F321" s="77" t="s">
        <v>1127</v>
      </c>
      <c r="G321" s="88" t="s">
        <v>172</v>
      </c>
      <c r="H321" s="11">
        <f>Card_main!AA15</f>
        <v>0</v>
      </c>
      <c r="I321" s="11" t="str">
        <f>Card_main!AB15</f>
        <v>Hab</v>
      </c>
      <c r="J321" s="11" t="str">
        <f>Card_main!AC15</f>
        <v>Com</v>
      </c>
      <c r="K321">
        <f t="shared" si="95"/>
      </c>
      <c r="L321">
        <f t="shared" si="96"/>
      </c>
      <c r="M321">
        <f t="shared" si="97"/>
      </c>
      <c r="N321">
        <f t="shared" si="98"/>
        <v>0.3160000000000002</v>
      </c>
      <c r="O321">
        <f t="shared" si="99"/>
        <v>302</v>
      </c>
    </row>
    <row r="322" spans="4:15" ht="15">
      <c r="D322" s="78" t="s">
        <v>1709</v>
      </c>
      <c r="E322" s="87" t="s">
        <v>735</v>
      </c>
      <c r="F322" s="77" t="s">
        <v>1128</v>
      </c>
      <c r="G322" s="88" t="s">
        <v>173</v>
      </c>
      <c r="H322" s="11">
        <f>Card_main!AA16</f>
        <v>0</v>
      </c>
      <c r="I322" s="11" t="str">
        <f>Card_main!AB16</f>
        <v>Hab</v>
      </c>
      <c r="J322" s="11" t="str">
        <f>Card_main!AC16</f>
        <v>Com</v>
      </c>
      <c r="K322">
        <f t="shared" si="95"/>
      </c>
      <c r="L322">
        <f t="shared" si="96"/>
      </c>
      <c r="M322">
        <f t="shared" si="97"/>
      </c>
      <c r="N322">
        <f t="shared" si="98"/>
        <v>0.3170000000000002</v>
      </c>
      <c r="O322">
        <f t="shared" si="99"/>
        <v>303</v>
      </c>
    </row>
    <row r="323" spans="4:15" ht="15">
      <c r="D323" s="78" t="s">
        <v>1710</v>
      </c>
      <c r="E323" s="87" t="s">
        <v>1129</v>
      </c>
      <c r="F323" s="77" t="s">
        <v>1130</v>
      </c>
      <c r="G323" s="88" t="s">
        <v>174</v>
      </c>
      <c r="H323" s="11">
        <f>Card_main!AA17</f>
        <v>0</v>
      </c>
      <c r="I323" s="11" t="str">
        <f>Card_main!AB17</f>
        <v>Hab</v>
      </c>
      <c r="J323" s="11" t="str">
        <f>Card_main!AC17</f>
        <v>Com</v>
      </c>
      <c r="K323">
        <f t="shared" si="95"/>
      </c>
      <c r="L323">
        <f t="shared" si="96"/>
      </c>
      <c r="M323">
        <f t="shared" si="97"/>
      </c>
      <c r="N323">
        <f t="shared" si="98"/>
        <v>0.3180000000000002</v>
      </c>
      <c r="O323">
        <f t="shared" si="99"/>
        <v>304</v>
      </c>
    </row>
    <row r="324" spans="4:15" ht="15">
      <c r="D324" s="78" t="s">
        <v>1711</v>
      </c>
      <c r="E324" s="87" t="s">
        <v>1131</v>
      </c>
      <c r="F324" s="77" t="s">
        <v>1132</v>
      </c>
      <c r="G324" s="90" t="s">
        <v>176</v>
      </c>
      <c r="H324" s="11">
        <f>Card_main!AA18</f>
        <v>0</v>
      </c>
      <c r="I324" s="11" t="str">
        <f>Card_main!AB18</f>
        <v>Hab</v>
      </c>
      <c r="J324" s="11" t="str">
        <f>Card_main!AC18</f>
        <v>Com</v>
      </c>
      <c r="K324">
        <f t="shared" si="95"/>
      </c>
      <c r="L324">
        <f t="shared" si="96"/>
      </c>
      <c r="M324">
        <f t="shared" si="97"/>
      </c>
      <c r="N324">
        <f t="shared" si="98"/>
        <v>0.31900000000000023</v>
      </c>
      <c r="O324">
        <f t="shared" si="99"/>
        <v>305</v>
      </c>
    </row>
    <row r="325" spans="4:15" ht="15">
      <c r="D325" s="78" t="s">
        <v>1921</v>
      </c>
      <c r="E325" s="87" t="s">
        <v>1922</v>
      </c>
      <c r="F325" s="77" t="s">
        <v>1923</v>
      </c>
      <c r="G325" s="88" t="s">
        <v>1924</v>
      </c>
      <c r="H325" s="11">
        <f>Card_main!AA19</f>
        <v>0</v>
      </c>
      <c r="I325" s="11" t="str">
        <f>Card_main!AB19</f>
        <v>Hab</v>
      </c>
      <c r="J325" s="11" t="str">
        <f>Card_main!AC19</f>
        <v>Com</v>
      </c>
      <c r="K325">
        <f t="shared" si="95"/>
      </c>
      <c r="L325">
        <f t="shared" si="96"/>
      </c>
      <c r="M325">
        <f t="shared" si="97"/>
      </c>
      <c r="N325">
        <f t="shared" si="98"/>
        <v>0.32000000000000023</v>
      </c>
      <c r="O325">
        <f t="shared" si="99"/>
        <v>306</v>
      </c>
    </row>
    <row r="326" spans="4:15" ht="15">
      <c r="D326" s="78" t="s">
        <v>1712</v>
      </c>
      <c r="E326" s="87" t="s">
        <v>845</v>
      </c>
      <c r="F326" s="77" t="s">
        <v>1133</v>
      </c>
      <c r="G326" s="88" t="s">
        <v>179</v>
      </c>
      <c r="H326" s="11">
        <f>Card_main!AA20</f>
        <v>0</v>
      </c>
      <c r="I326" s="11" t="str">
        <f>Card_main!AB20</f>
        <v>Hab</v>
      </c>
      <c r="J326" s="11" t="str">
        <f>Card_main!AC20</f>
        <v>Com</v>
      </c>
      <c r="K326">
        <f t="shared" si="95"/>
      </c>
      <c r="L326">
        <f t="shared" si="96"/>
      </c>
      <c r="M326">
        <f t="shared" si="97"/>
      </c>
      <c r="N326">
        <f t="shared" si="98"/>
        <v>0.32100000000000023</v>
      </c>
      <c r="O326">
        <f t="shared" si="99"/>
        <v>307</v>
      </c>
    </row>
    <row r="327" spans="4:15" ht="15">
      <c r="D327" s="78" t="s">
        <v>1713</v>
      </c>
      <c r="E327" s="87" t="s">
        <v>1134</v>
      </c>
      <c r="F327" s="77" t="s">
        <v>1135</v>
      </c>
      <c r="G327" s="88" t="s">
        <v>175</v>
      </c>
      <c r="H327" s="11">
        <f>Card_main!AA21</f>
        <v>0</v>
      </c>
      <c r="I327" s="11" t="str">
        <f>Card_main!AB21</f>
        <v>Hab</v>
      </c>
      <c r="J327" s="11" t="str">
        <f>Card_main!AC21</f>
        <v>Com</v>
      </c>
      <c r="K327">
        <f t="shared" si="95"/>
      </c>
      <c r="L327">
        <f t="shared" si="96"/>
      </c>
      <c r="M327">
        <f t="shared" si="97"/>
      </c>
      <c r="N327">
        <f t="shared" si="98"/>
        <v>0.32200000000000023</v>
      </c>
      <c r="O327">
        <f t="shared" si="99"/>
        <v>308</v>
      </c>
    </row>
    <row r="328" spans="4:15" ht="15">
      <c r="D328" s="78" t="s">
        <v>1714</v>
      </c>
      <c r="E328" s="87" t="s">
        <v>1136</v>
      </c>
      <c r="F328" s="77" t="s">
        <v>1137</v>
      </c>
      <c r="G328" s="88" t="s">
        <v>1138</v>
      </c>
      <c r="H328" s="11">
        <f>Card_main!AA22</f>
        <v>0</v>
      </c>
      <c r="I328" s="11" t="str">
        <f>Card_main!AB22</f>
        <v>Hab</v>
      </c>
      <c r="J328" s="11" t="str">
        <f>Card_main!AC22</f>
        <v>Com</v>
      </c>
      <c r="K328">
        <f t="shared" si="95"/>
      </c>
      <c r="L328">
        <f t="shared" si="96"/>
      </c>
      <c r="M328">
        <f t="shared" si="97"/>
      </c>
      <c r="N328">
        <f t="shared" si="98"/>
        <v>0.32300000000000023</v>
      </c>
      <c r="O328">
        <f t="shared" si="99"/>
        <v>309</v>
      </c>
    </row>
    <row r="329" spans="4:15" ht="15">
      <c r="D329" s="78" t="s">
        <v>1715</v>
      </c>
      <c r="E329" s="87" t="s">
        <v>1139</v>
      </c>
      <c r="F329" s="77" t="s">
        <v>1140</v>
      </c>
      <c r="G329" s="88" t="s">
        <v>1141</v>
      </c>
      <c r="H329" s="11">
        <f>Card_main!AA23</f>
        <v>0</v>
      </c>
      <c r="I329" s="11" t="str">
        <f>Card_main!AB23</f>
        <v>Hab</v>
      </c>
      <c r="J329" s="11" t="str">
        <f>Card_main!AC23</f>
        <v>Com</v>
      </c>
      <c r="K329">
        <f t="shared" si="95"/>
      </c>
      <c r="L329">
        <f t="shared" si="96"/>
      </c>
      <c r="M329">
        <f t="shared" si="97"/>
      </c>
      <c r="N329">
        <f t="shared" si="98"/>
        <v>0.32400000000000023</v>
      </c>
      <c r="O329">
        <f t="shared" si="99"/>
        <v>310</v>
      </c>
    </row>
    <row r="330" spans="4:15" ht="15">
      <c r="D330" s="78" t="s">
        <v>1716</v>
      </c>
      <c r="E330" s="87" t="s">
        <v>957</v>
      </c>
      <c r="F330" s="77" t="s">
        <v>1142</v>
      </c>
      <c r="G330" s="88" t="s">
        <v>182</v>
      </c>
      <c r="H330" s="11">
        <f>Card_main!AA24</f>
        <v>0</v>
      </c>
      <c r="I330" s="11" t="str">
        <f>Card_main!AB24</f>
        <v>Hab</v>
      </c>
      <c r="J330" s="11" t="str">
        <f>Card_main!AC24</f>
        <v>Com</v>
      </c>
      <c r="K330">
        <f t="shared" si="95"/>
      </c>
      <c r="L330">
        <f t="shared" si="96"/>
      </c>
      <c r="M330">
        <f t="shared" si="97"/>
      </c>
      <c r="N330">
        <f t="shared" si="98"/>
        <v>0.32500000000000023</v>
      </c>
      <c r="O330">
        <f t="shared" si="99"/>
        <v>311</v>
      </c>
    </row>
    <row r="331" spans="4:15" ht="15">
      <c r="D331" s="78" t="s">
        <v>1717</v>
      </c>
      <c r="E331" s="87" t="s">
        <v>287</v>
      </c>
      <c r="F331" s="77" t="s">
        <v>1143</v>
      </c>
      <c r="G331" s="88" t="s">
        <v>183</v>
      </c>
      <c r="H331" s="11">
        <f>Card_main!AA25</f>
        <v>0</v>
      </c>
      <c r="I331" s="11" t="str">
        <f>Card_main!AB25</f>
        <v>Hab</v>
      </c>
      <c r="J331" s="11" t="str">
        <f>Card_main!AC25</f>
        <v>Com</v>
      </c>
      <c r="K331">
        <f t="shared" si="95"/>
      </c>
      <c r="L331">
        <f t="shared" si="96"/>
      </c>
      <c r="M331">
        <f t="shared" si="97"/>
      </c>
      <c r="N331">
        <f t="shared" si="98"/>
        <v>0.32600000000000023</v>
      </c>
      <c r="O331">
        <f t="shared" si="99"/>
        <v>312</v>
      </c>
    </row>
    <row r="332" spans="4:15" ht="15">
      <c r="D332" s="78" t="s">
        <v>1718</v>
      </c>
      <c r="E332" s="87" t="s">
        <v>1144</v>
      </c>
      <c r="F332" s="77" t="s">
        <v>1145</v>
      </c>
      <c r="G332" s="88" t="s">
        <v>184</v>
      </c>
      <c r="H332" s="11">
        <f>Card_main!AA26</f>
        <v>0</v>
      </c>
      <c r="I332" s="11" t="str">
        <f>Card_main!AB26</f>
        <v>Hab</v>
      </c>
      <c r="J332" s="11" t="str">
        <f>Card_main!AC26</f>
        <v>Com</v>
      </c>
      <c r="K332">
        <f t="shared" si="95"/>
      </c>
      <c r="L332">
        <f t="shared" si="96"/>
      </c>
      <c r="M332">
        <f t="shared" si="97"/>
      </c>
      <c r="N332">
        <f t="shared" si="98"/>
        <v>0.32700000000000023</v>
      </c>
      <c r="O332">
        <f t="shared" si="99"/>
        <v>313</v>
      </c>
    </row>
    <row r="333" spans="4:15" ht="15">
      <c r="D333" s="78" t="s">
        <v>1719</v>
      </c>
      <c r="E333" s="87" t="s">
        <v>1146</v>
      </c>
      <c r="F333" s="77" t="s">
        <v>1147</v>
      </c>
      <c r="G333" s="88" t="s">
        <v>1148</v>
      </c>
      <c r="H333" s="11">
        <f>Card_main!AA27</f>
        <v>0</v>
      </c>
      <c r="I333" s="11" t="str">
        <f>Card_main!AB27</f>
        <v>Hab</v>
      </c>
      <c r="J333" s="11" t="str">
        <f>Card_main!AC27</f>
        <v>Com</v>
      </c>
      <c r="K333">
        <f t="shared" si="95"/>
      </c>
      <c r="L333">
        <f t="shared" si="96"/>
      </c>
      <c r="M333">
        <f t="shared" si="97"/>
      </c>
      <c r="N333">
        <f t="shared" si="98"/>
        <v>0.32800000000000024</v>
      </c>
      <c r="O333">
        <f t="shared" si="99"/>
        <v>314</v>
      </c>
    </row>
    <row r="334" spans="4:15" ht="15">
      <c r="D334" s="78" t="s">
        <v>1720</v>
      </c>
      <c r="E334" s="87" t="s">
        <v>1149</v>
      </c>
      <c r="F334" s="77" t="s">
        <v>1150</v>
      </c>
      <c r="G334" s="88" t="s">
        <v>193</v>
      </c>
      <c r="H334" s="11">
        <f>Card_main!AA28</f>
        <v>0</v>
      </c>
      <c r="I334" s="11" t="str">
        <f>Card_main!AB28</f>
        <v>Hab</v>
      </c>
      <c r="J334" s="11" t="str">
        <f>Card_main!AC28</f>
        <v>Com</v>
      </c>
      <c r="K334">
        <f t="shared" si="95"/>
      </c>
      <c r="L334">
        <f t="shared" si="96"/>
      </c>
      <c r="M334">
        <f t="shared" si="97"/>
      </c>
      <c r="N334">
        <f t="shared" si="98"/>
        <v>0.32900000000000024</v>
      </c>
      <c r="O334">
        <f t="shared" si="99"/>
        <v>315</v>
      </c>
    </row>
    <row r="335" spans="4:15" ht="15">
      <c r="D335" s="78" t="s">
        <v>1721</v>
      </c>
      <c r="E335" s="87" t="s">
        <v>1151</v>
      </c>
      <c r="F335" s="77" t="s">
        <v>1152</v>
      </c>
      <c r="G335" s="88" t="s">
        <v>1153</v>
      </c>
      <c r="H335" s="11">
        <f>Card_main!AA29</f>
        <v>0</v>
      </c>
      <c r="I335" s="11" t="str">
        <f>Card_main!AB29</f>
        <v>Hab</v>
      </c>
      <c r="J335" s="11" t="str">
        <f>Card_main!AC29</f>
        <v>Com</v>
      </c>
      <c r="K335">
        <f t="shared" si="95"/>
      </c>
      <c r="L335">
        <f t="shared" si="96"/>
      </c>
      <c r="M335">
        <f t="shared" si="97"/>
      </c>
      <c r="N335">
        <f t="shared" si="98"/>
        <v>0.33000000000000024</v>
      </c>
      <c r="O335">
        <f t="shared" si="99"/>
        <v>316</v>
      </c>
    </row>
    <row r="336" spans="4:15" ht="15">
      <c r="D336" s="78" t="s">
        <v>1722</v>
      </c>
      <c r="E336" s="87" t="s">
        <v>1154</v>
      </c>
      <c r="F336" s="77" t="s">
        <v>1155</v>
      </c>
      <c r="G336" s="88" t="s">
        <v>1156</v>
      </c>
      <c r="H336" s="11">
        <f>Card_main!AA30</f>
        <v>0</v>
      </c>
      <c r="I336" s="11" t="str">
        <f>Card_main!AB30</f>
        <v>Hab</v>
      </c>
      <c r="J336" s="11" t="str">
        <f>Card_main!AC30</f>
        <v>Com</v>
      </c>
      <c r="K336">
        <f t="shared" si="95"/>
      </c>
      <c r="L336">
        <f t="shared" si="96"/>
      </c>
      <c r="M336">
        <f t="shared" si="97"/>
      </c>
      <c r="N336">
        <f t="shared" si="98"/>
        <v>0.33100000000000024</v>
      </c>
      <c r="O336">
        <f t="shared" si="99"/>
        <v>317</v>
      </c>
    </row>
    <row r="337" spans="4:15" ht="15">
      <c r="D337" s="78" t="s">
        <v>1723</v>
      </c>
      <c r="E337" s="87" t="s">
        <v>1129</v>
      </c>
      <c r="F337" s="77" t="s">
        <v>1157</v>
      </c>
      <c r="G337" s="88" t="s">
        <v>195</v>
      </c>
      <c r="H337" s="11">
        <f>Card_main!AA31</f>
        <v>0</v>
      </c>
      <c r="I337" s="11" t="str">
        <f>Card_main!AB31</f>
        <v>Hab</v>
      </c>
      <c r="J337" s="11" t="str">
        <f>Card_main!AC31</f>
        <v>Com</v>
      </c>
      <c r="K337">
        <f t="shared" si="95"/>
      </c>
      <c r="L337">
        <f t="shared" si="96"/>
      </c>
      <c r="M337">
        <f t="shared" si="97"/>
      </c>
      <c r="N337">
        <f t="shared" si="98"/>
        <v>0.33200000000000024</v>
      </c>
      <c r="O337">
        <f t="shared" si="99"/>
        <v>318</v>
      </c>
    </row>
    <row r="338" spans="4:15" ht="15">
      <c r="D338" s="78" t="s">
        <v>1724</v>
      </c>
      <c r="E338" s="87" t="s">
        <v>375</v>
      </c>
      <c r="F338" s="77" t="s">
        <v>1158</v>
      </c>
      <c r="G338" s="88" t="s">
        <v>1159</v>
      </c>
      <c r="H338" s="11">
        <f>Card_main!AA32</f>
        <v>0</v>
      </c>
      <c r="I338" s="11" t="str">
        <f>Card_main!AB32</f>
        <v>Hab</v>
      </c>
      <c r="J338" s="11" t="str">
        <f>Card_main!AC32</f>
        <v>Com</v>
      </c>
      <c r="K338">
        <f t="shared" si="95"/>
      </c>
      <c r="L338">
        <f t="shared" si="96"/>
      </c>
      <c r="M338">
        <f t="shared" si="97"/>
      </c>
      <c r="N338">
        <f t="shared" si="98"/>
        <v>0.33300000000000024</v>
      </c>
      <c r="O338">
        <f t="shared" si="99"/>
        <v>319</v>
      </c>
    </row>
    <row r="339" spans="4:15" ht="15">
      <c r="D339" s="78" t="s">
        <v>1725</v>
      </c>
      <c r="E339" s="87" t="s">
        <v>376</v>
      </c>
      <c r="F339" s="77" t="s">
        <v>1160</v>
      </c>
      <c r="G339" s="88" t="s">
        <v>1161</v>
      </c>
      <c r="H339" s="11">
        <f>Card_main!AA33</f>
        <v>0</v>
      </c>
      <c r="I339" s="11" t="str">
        <f>Card_main!AB33</f>
        <v>Hab</v>
      </c>
      <c r="J339" s="11" t="str">
        <f>Card_main!AC33</f>
        <v>Com</v>
      </c>
      <c r="K339">
        <f t="shared" si="95"/>
      </c>
      <c r="L339">
        <f t="shared" si="96"/>
      </c>
      <c r="M339">
        <f t="shared" si="97"/>
      </c>
      <c r="N339">
        <f t="shared" si="98"/>
        <v>0.33400000000000024</v>
      </c>
      <c r="O339">
        <f t="shared" si="99"/>
        <v>320</v>
      </c>
    </row>
    <row r="340" spans="4:15" ht="15">
      <c r="D340" s="78" t="s">
        <v>1726</v>
      </c>
      <c r="E340" s="87" t="s">
        <v>288</v>
      </c>
      <c r="F340" s="77" t="s">
        <v>1162</v>
      </c>
      <c r="G340" s="88" t="s">
        <v>185</v>
      </c>
      <c r="H340" s="11">
        <f>Card_main!AA34</f>
        <v>0</v>
      </c>
      <c r="I340" s="11" t="str">
        <f>Card_main!AB34</f>
        <v>Hab</v>
      </c>
      <c r="J340" s="11" t="str">
        <f>Card_main!AC34</f>
        <v>Com</v>
      </c>
      <c r="K340">
        <f t="shared" si="95"/>
      </c>
      <c r="L340">
        <f t="shared" si="96"/>
      </c>
      <c r="M340">
        <f t="shared" si="97"/>
      </c>
      <c r="N340">
        <f t="shared" si="98"/>
        <v>0.33500000000000024</v>
      </c>
      <c r="O340">
        <f t="shared" si="99"/>
        <v>321</v>
      </c>
    </row>
    <row r="341" spans="4:15" ht="15">
      <c r="D341" s="78" t="s">
        <v>1727</v>
      </c>
      <c r="E341" s="87" t="s">
        <v>289</v>
      </c>
      <c r="F341" s="77" t="s">
        <v>1163</v>
      </c>
      <c r="G341" s="90" t="s">
        <v>186</v>
      </c>
      <c r="H341" s="11">
        <f>Card_main!AA35</f>
        <v>0</v>
      </c>
      <c r="I341" s="11" t="str">
        <f>Card_main!AB35</f>
        <v>Hab</v>
      </c>
      <c r="J341" s="11" t="str">
        <f>Card_main!AC35</f>
        <v>Com</v>
      </c>
      <c r="K341">
        <f aca="true" t="shared" si="100" ref="K341:K403">IF(I341="Hab","",IF(I341&gt;0,I341,""))</f>
      </c>
      <c r="L341">
        <f aca="true" t="shared" si="101" ref="L341:L403">IF(J341="Com","",IF(J341&gt;0,J341,""))</f>
      </c>
      <c r="M341">
        <f aca="true" t="shared" si="102" ref="M341:M403">IF(AND(H341&lt;&gt;0,TRIM(H341)&lt;&gt;""),H341,IF(OR(K341&lt;&gt;"",L341&lt;&gt;""),"x",""))</f>
      </c>
      <c r="N341">
        <f t="shared" si="98"/>
        <v>0.33600000000000024</v>
      </c>
      <c r="O341">
        <f t="shared" si="99"/>
        <v>322</v>
      </c>
    </row>
    <row r="342" spans="4:15" ht="15">
      <c r="D342" s="78" t="s">
        <v>1728</v>
      </c>
      <c r="E342" s="87" t="s">
        <v>290</v>
      </c>
      <c r="F342" s="77" t="s">
        <v>1164</v>
      </c>
      <c r="G342" s="88" t="s">
        <v>187</v>
      </c>
      <c r="H342" s="11">
        <f>Card_main!AA36</f>
        <v>0</v>
      </c>
      <c r="I342" s="11" t="str">
        <f>Card_main!AB36</f>
        <v>Hab</v>
      </c>
      <c r="J342" s="11" t="str">
        <f>Card_main!AC36</f>
        <v>Com</v>
      </c>
      <c r="K342">
        <f t="shared" si="100"/>
      </c>
      <c r="L342">
        <f t="shared" si="101"/>
      </c>
      <c r="M342">
        <f t="shared" si="102"/>
      </c>
      <c r="N342">
        <f aca="true" t="shared" si="103" ref="N342:N403">IF(M342&lt;&gt;"",INT(N341)+1,N341+0.001)</f>
        <v>0.33700000000000024</v>
      </c>
      <c r="O342">
        <f aca="true" t="shared" si="104" ref="O342:O406">O341+1</f>
        <v>323</v>
      </c>
    </row>
    <row r="343" spans="4:15" ht="15">
      <c r="D343" s="78" t="s">
        <v>1729</v>
      </c>
      <c r="E343" s="87" t="s">
        <v>1165</v>
      </c>
      <c r="F343" s="77" t="s">
        <v>1166</v>
      </c>
      <c r="G343" s="88" t="s">
        <v>1167</v>
      </c>
      <c r="H343" s="11">
        <f>Card_main!AA37</f>
        <v>0</v>
      </c>
      <c r="I343" s="11" t="str">
        <f>Card_main!AB37</f>
        <v>Hab</v>
      </c>
      <c r="J343" s="11" t="str">
        <f>Card_main!AC37</f>
        <v>Com</v>
      </c>
      <c r="K343">
        <f t="shared" si="100"/>
      </c>
      <c r="L343">
        <f t="shared" si="101"/>
      </c>
      <c r="M343">
        <f t="shared" si="102"/>
      </c>
      <c r="N343">
        <f t="shared" si="103"/>
        <v>0.33800000000000024</v>
      </c>
      <c r="O343">
        <f t="shared" si="104"/>
        <v>324</v>
      </c>
    </row>
    <row r="344" spans="4:15" ht="15">
      <c r="D344" s="78" t="s">
        <v>1730</v>
      </c>
      <c r="E344" s="87" t="s">
        <v>1168</v>
      </c>
      <c r="F344" s="77" t="s">
        <v>1169</v>
      </c>
      <c r="G344" s="88" t="s">
        <v>188</v>
      </c>
      <c r="H344" s="11">
        <f>Card_main!AA38</f>
        <v>0</v>
      </c>
      <c r="I344" s="11" t="str">
        <f>Card_main!AB38</f>
        <v>Hab</v>
      </c>
      <c r="J344" s="11" t="str">
        <f>Card_main!AC38</f>
        <v>Com</v>
      </c>
      <c r="K344">
        <f t="shared" si="100"/>
      </c>
      <c r="L344">
        <f t="shared" si="101"/>
      </c>
      <c r="M344">
        <f t="shared" si="102"/>
      </c>
      <c r="N344">
        <f t="shared" si="103"/>
        <v>0.33900000000000025</v>
      </c>
      <c r="O344">
        <f t="shared" si="104"/>
        <v>325</v>
      </c>
    </row>
    <row r="345" spans="4:15" ht="15">
      <c r="D345" s="78" t="s">
        <v>1731</v>
      </c>
      <c r="E345" s="87" t="s">
        <v>1170</v>
      </c>
      <c r="F345" s="77" t="s">
        <v>1171</v>
      </c>
      <c r="G345" s="88" t="s">
        <v>189</v>
      </c>
      <c r="H345" s="11">
        <f>Card_main!AA39</f>
        <v>0</v>
      </c>
      <c r="I345" s="11" t="str">
        <f>Card_main!AB39</f>
        <v>Hab</v>
      </c>
      <c r="J345" s="11" t="str">
        <f>Card_main!AC39</f>
        <v>Com</v>
      </c>
      <c r="K345">
        <f t="shared" si="100"/>
      </c>
      <c r="L345">
        <f t="shared" si="101"/>
      </c>
      <c r="M345">
        <f t="shared" si="102"/>
      </c>
      <c r="N345">
        <f t="shared" si="103"/>
        <v>0.34000000000000025</v>
      </c>
      <c r="O345">
        <f t="shared" si="104"/>
        <v>326</v>
      </c>
    </row>
    <row r="346" spans="4:15" ht="15">
      <c r="D346" s="78" t="s">
        <v>1732</v>
      </c>
      <c r="E346" s="87" t="s">
        <v>291</v>
      </c>
      <c r="F346" s="77" t="s">
        <v>1172</v>
      </c>
      <c r="G346" s="90" t="s">
        <v>190</v>
      </c>
      <c r="H346" s="11">
        <f>Card_main!AA40</f>
        <v>0</v>
      </c>
      <c r="I346" s="11" t="str">
        <f>Card_main!AB40</f>
        <v>Hab</v>
      </c>
      <c r="J346" s="11" t="str">
        <f>Card_main!AC40</f>
        <v>Com</v>
      </c>
      <c r="K346">
        <f t="shared" si="100"/>
      </c>
      <c r="L346">
        <f t="shared" si="101"/>
      </c>
      <c r="M346">
        <f t="shared" si="102"/>
      </c>
      <c r="N346">
        <f t="shared" si="103"/>
        <v>0.34100000000000025</v>
      </c>
      <c r="O346">
        <f t="shared" si="104"/>
        <v>327</v>
      </c>
    </row>
    <row r="347" spans="4:15" ht="15">
      <c r="D347" s="78" t="s">
        <v>1733</v>
      </c>
      <c r="E347" s="87" t="s">
        <v>1173</v>
      </c>
      <c r="F347" s="77" t="s">
        <v>1174</v>
      </c>
      <c r="G347" s="88" t="s">
        <v>191</v>
      </c>
      <c r="H347" s="11">
        <f>Card_main!AA41</f>
        <v>0</v>
      </c>
      <c r="I347" s="11" t="str">
        <f>Card_main!AB41</f>
        <v>Hab</v>
      </c>
      <c r="J347" s="11" t="str">
        <f>Card_main!AC41</f>
        <v>Com</v>
      </c>
      <c r="K347">
        <f t="shared" si="100"/>
      </c>
      <c r="L347">
        <f t="shared" si="101"/>
      </c>
      <c r="M347">
        <f t="shared" si="102"/>
      </c>
      <c r="N347">
        <f t="shared" si="103"/>
        <v>0.34200000000000025</v>
      </c>
      <c r="O347">
        <f t="shared" si="104"/>
        <v>328</v>
      </c>
    </row>
    <row r="348" spans="4:15" ht="15">
      <c r="D348" s="78" t="s">
        <v>1734</v>
      </c>
      <c r="E348" s="87" t="s">
        <v>377</v>
      </c>
      <c r="F348" s="77" t="s">
        <v>1175</v>
      </c>
      <c r="G348" s="88" t="s">
        <v>192</v>
      </c>
      <c r="H348" s="11">
        <f>Card_main!AA42</f>
        <v>0</v>
      </c>
      <c r="I348" s="11" t="str">
        <f>Card_main!AB42</f>
        <v>Hab</v>
      </c>
      <c r="J348" s="11" t="str">
        <f>Card_main!AC42</f>
        <v>Com</v>
      </c>
      <c r="K348">
        <f t="shared" si="100"/>
      </c>
      <c r="L348">
        <f t="shared" si="101"/>
      </c>
      <c r="M348">
        <f t="shared" si="102"/>
      </c>
      <c r="N348">
        <f t="shared" si="103"/>
        <v>0.34300000000000025</v>
      </c>
      <c r="O348">
        <f t="shared" si="104"/>
        <v>329</v>
      </c>
    </row>
    <row r="349" spans="4:15" ht="15">
      <c r="D349" s="78" t="s">
        <v>1735</v>
      </c>
      <c r="E349" s="87" t="s">
        <v>1409</v>
      </c>
      <c r="F349" s="77" t="s">
        <v>1176</v>
      </c>
      <c r="G349" s="88" t="s">
        <v>147</v>
      </c>
      <c r="H349" s="11">
        <f>Card_main!AA43</f>
        <v>0</v>
      </c>
      <c r="I349" s="11" t="str">
        <f>Card_main!AB43</f>
        <v>Hab</v>
      </c>
      <c r="J349" s="11" t="str">
        <f>Card_main!AC43</f>
        <v>Com</v>
      </c>
      <c r="K349">
        <f t="shared" si="100"/>
      </c>
      <c r="L349">
        <f t="shared" si="101"/>
      </c>
      <c r="M349">
        <f t="shared" si="102"/>
      </c>
      <c r="N349">
        <f t="shared" si="103"/>
        <v>0.34400000000000025</v>
      </c>
      <c r="O349">
        <f t="shared" si="104"/>
        <v>330</v>
      </c>
    </row>
    <row r="350" spans="4:15" ht="15">
      <c r="D350" s="78" t="s">
        <v>1736</v>
      </c>
      <c r="E350" s="87" t="s">
        <v>1062</v>
      </c>
      <c r="F350" s="77" t="s">
        <v>1177</v>
      </c>
      <c r="G350" s="88" t="s">
        <v>194</v>
      </c>
      <c r="H350" s="11">
        <f>Card_main!AA44</f>
        <v>0</v>
      </c>
      <c r="I350" s="11" t="str">
        <f>Card_main!AB44</f>
        <v>Hab</v>
      </c>
      <c r="J350" s="11" t="str">
        <f>Card_main!AC44</f>
        <v>Com</v>
      </c>
      <c r="K350">
        <f t="shared" si="100"/>
      </c>
      <c r="L350">
        <f t="shared" si="101"/>
      </c>
      <c r="M350">
        <f t="shared" si="102"/>
      </c>
      <c r="N350">
        <f t="shared" si="103"/>
        <v>0.34500000000000025</v>
      </c>
      <c r="O350">
        <f t="shared" si="104"/>
        <v>331</v>
      </c>
    </row>
    <row r="351" spans="4:15" ht="15">
      <c r="D351" s="78" t="s">
        <v>1737</v>
      </c>
      <c r="E351" s="87" t="s">
        <v>1178</v>
      </c>
      <c r="F351" s="77" t="s">
        <v>1179</v>
      </c>
      <c r="G351" s="88" t="s">
        <v>148</v>
      </c>
      <c r="H351" s="11">
        <f>Card_main!AA45</f>
        <v>0</v>
      </c>
      <c r="I351" s="11" t="str">
        <f>Card_main!AB45</f>
        <v>Hab</v>
      </c>
      <c r="J351" s="11" t="str">
        <f>Card_main!AC45</f>
        <v>Com</v>
      </c>
      <c r="K351">
        <f t="shared" si="100"/>
      </c>
      <c r="L351">
        <f t="shared" si="101"/>
      </c>
      <c r="M351">
        <f t="shared" si="102"/>
      </c>
      <c r="N351">
        <f t="shared" si="103"/>
        <v>0.34600000000000025</v>
      </c>
      <c r="O351">
        <f t="shared" si="104"/>
        <v>332</v>
      </c>
    </row>
    <row r="352" spans="4:15" ht="15">
      <c r="D352" s="78" t="s">
        <v>1738</v>
      </c>
      <c r="E352" s="87" t="s">
        <v>842</v>
      </c>
      <c r="F352" s="77" t="s">
        <v>1180</v>
      </c>
      <c r="G352" s="88" t="s">
        <v>1181</v>
      </c>
      <c r="H352" s="11">
        <f>Card_main!AA46</f>
        <v>0</v>
      </c>
      <c r="I352" s="11" t="str">
        <f>Card_main!AB46</f>
        <v>Hab</v>
      </c>
      <c r="J352" s="11" t="str">
        <f>Card_main!AC46</f>
        <v>Com</v>
      </c>
      <c r="K352">
        <f t="shared" si="100"/>
      </c>
      <c r="L352">
        <f t="shared" si="101"/>
      </c>
      <c r="M352">
        <f t="shared" si="102"/>
      </c>
      <c r="N352">
        <f t="shared" si="103"/>
        <v>0.34700000000000025</v>
      </c>
      <c r="O352">
        <f t="shared" si="104"/>
        <v>333</v>
      </c>
    </row>
    <row r="353" spans="4:15" ht="15">
      <c r="D353" s="78" t="s">
        <v>1739</v>
      </c>
      <c r="E353" s="87" t="s">
        <v>1182</v>
      </c>
      <c r="F353" s="77" t="s">
        <v>1183</v>
      </c>
      <c r="G353" s="88" t="s">
        <v>1184</v>
      </c>
      <c r="H353" s="11">
        <f>Card_main!AA47</f>
        <v>0</v>
      </c>
      <c r="I353" s="11" t="str">
        <f>Card_main!AB47</f>
        <v>Hab</v>
      </c>
      <c r="J353" s="11" t="str">
        <f>Card_main!AC47</f>
        <v>Com</v>
      </c>
      <c r="K353">
        <f t="shared" si="100"/>
      </c>
      <c r="L353">
        <f t="shared" si="101"/>
      </c>
      <c r="M353">
        <f t="shared" si="102"/>
      </c>
      <c r="N353">
        <f t="shared" si="103"/>
        <v>0.34800000000000025</v>
      </c>
      <c r="O353">
        <f t="shared" si="104"/>
        <v>334</v>
      </c>
    </row>
    <row r="354" spans="4:15" ht="15">
      <c r="D354" s="78" t="s">
        <v>1740</v>
      </c>
      <c r="E354" s="87" t="s">
        <v>292</v>
      </c>
      <c r="F354" s="77" t="s">
        <v>1185</v>
      </c>
      <c r="G354" s="88" t="s">
        <v>196</v>
      </c>
      <c r="H354" s="11">
        <f>Card_main!AA48</f>
        <v>0</v>
      </c>
      <c r="I354" s="11" t="str">
        <f>Card_main!AB48</f>
        <v>Hab</v>
      </c>
      <c r="J354" s="11" t="str">
        <f>Card_main!AC48</f>
        <v>Com</v>
      </c>
      <c r="K354">
        <f t="shared" si="100"/>
      </c>
      <c r="L354">
        <f t="shared" si="101"/>
      </c>
      <c r="M354">
        <f t="shared" si="102"/>
      </c>
      <c r="N354">
        <f t="shared" si="103"/>
        <v>0.34900000000000025</v>
      </c>
      <c r="O354">
        <f t="shared" si="104"/>
        <v>335</v>
      </c>
    </row>
    <row r="355" spans="4:15" ht="15">
      <c r="D355" s="78" t="s">
        <v>1741</v>
      </c>
      <c r="E355" s="87" t="s">
        <v>934</v>
      </c>
      <c r="F355" s="77" t="s">
        <v>1186</v>
      </c>
      <c r="G355" s="88" t="s">
        <v>197</v>
      </c>
      <c r="H355" s="11">
        <f>Card_main!AA49</f>
        <v>0</v>
      </c>
      <c r="I355" s="11" t="str">
        <f>Card_main!AB49</f>
        <v>Hab</v>
      </c>
      <c r="J355" s="11" t="str">
        <f>Card_main!AC49</f>
        <v>Com</v>
      </c>
      <c r="K355">
        <f t="shared" si="100"/>
      </c>
      <c r="L355">
        <f t="shared" si="101"/>
      </c>
      <c r="M355">
        <f t="shared" si="102"/>
      </c>
      <c r="N355">
        <f t="shared" si="103"/>
        <v>0.35000000000000026</v>
      </c>
      <c r="O355">
        <f t="shared" si="104"/>
        <v>336</v>
      </c>
    </row>
    <row r="356" spans="4:15" ht="15">
      <c r="D356" s="78" t="s">
        <v>1742</v>
      </c>
      <c r="E356" s="87" t="s">
        <v>293</v>
      </c>
      <c r="F356" s="77" t="s">
        <v>1187</v>
      </c>
      <c r="G356" s="90" t="s">
        <v>200</v>
      </c>
      <c r="H356" s="10">
        <f>Card_main!AE2</f>
        <v>0</v>
      </c>
      <c r="I356" s="10" t="str">
        <f>Card_main!AF2</f>
        <v>Hab</v>
      </c>
      <c r="J356" s="10" t="str">
        <f>Card_main!AG2</f>
        <v>Com</v>
      </c>
      <c r="K356">
        <f t="shared" si="100"/>
      </c>
      <c r="L356">
        <f t="shared" si="101"/>
      </c>
      <c r="M356">
        <f t="shared" si="102"/>
      </c>
      <c r="N356">
        <f t="shared" si="103"/>
        <v>0.35100000000000026</v>
      </c>
      <c r="O356">
        <f t="shared" si="104"/>
        <v>337</v>
      </c>
    </row>
    <row r="357" spans="4:15" ht="15">
      <c r="D357" s="78" t="s">
        <v>1743</v>
      </c>
      <c r="E357" s="87" t="s">
        <v>1188</v>
      </c>
      <c r="F357" s="77" t="s">
        <v>1189</v>
      </c>
      <c r="G357" s="90" t="s">
        <v>1190</v>
      </c>
      <c r="H357" s="10">
        <f>Card_main!AE3</f>
        <v>0</v>
      </c>
      <c r="I357" s="10" t="str">
        <f>Card_main!AF3</f>
        <v>Hab</v>
      </c>
      <c r="J357" s="10" t="str">
        <f>Card_main!AG3</f>
        <v>Com</v>
      </c>
      <c r="K357">
        <f t="shared" si="100"/>
      </c>
      <c r="L357">
        <f t="shared" si="101"/>
      </c>
      <c r="M357">
        <f t="shared" si="102"/>
      </c>
      <c r="N357">
        <f t="shared" si="103"/>
        <v>0.35200000000000026</v>
      </c>
      <c r="O357">
        <f t="shared" si="104"/>
        <v>338</v>
      </c>
    </row>
    <row r="358" spans="4:15" ht="15">
      <c r="D358" s="78" t="s">
        <v>1744</v>
      </c>
      <c r="E358" s="87" t="s">
        <v>1191</v>
      </c>
      <c r="F358" s="77" t="s">
        <v>1192</v>
      </c>
      <c r="G358" s="88" t="s">
        <v>220</v>
      </c>
      <c r="H358" s="10">
        <f>Card_main!AE4</f>
        <v>0</v>
      </c>
      <c r="I358" s="10" t="str">
        <f>Card_main!AF4</f>
        <v>Hab</v>
      </c>
      <c r="J358" s="10" t="str">
        <f>Card_main!AG4</f>
        <v>Com</v>
      </c>
      <c r="K358">
        <f t="shared" si="100"/>
      </c>
      <c r="L358">
        <f t="shared" si="101"/>
      </c>
      <c r="M358">
        <f t="shared" si="102"/>
      </c>
      <c r="N358">
        <f t="shared" si="103"/>
        <v>0.35300000000000026</v>
      </c>
      <c r="O358">
        <f t="shared" si="104"/>
        <v>339</v>
      </c>
    </row>
    <row r="359" spans="4:15" ht="15">
      <c r="D359" s="78" t="s">
        <v>1745</v>
      </c>
      <c r="E359" s="87" t="s">
        <v>934</v>
      </c>
      <c r="F359" s="77" t="s">
        <v>1193</v>
      </c>
      <c r="G359" s="88" t="s">
        <v>201</v>
      </c>
      <c r="H359" s="10">
        <f>Card_main!AE5</f>
        <v>0</v>
      </c>
      <c r="I359" s="10" t="str">
        <f>Card_main!AF5</f>
        <v>Hab</v>
      </c>
      <c r="J359" s="10" t="str">
        <f>Card_main!AG5</f>
        <v>Com</v>
      </c>
      <c r="K359">
        <f t="shared" si="100"/>
      </c>
      <c r="L359">
        <f t="shared" si="101"/>
      </c>
      <c r="M359">
        <f t="shared" si="102"/>
      </c>
      <c r="N359">
        <f t="shared" si="103"/>
        <v>0.35400000000000026</v>
      </c>
      <c r="O359">
        <f t="shared" si="104"/>
        <v>340</v>
      </c>
    </row>
    <row r="360" spans="4:15" ht="15">
      <c r="D360" s="78" t="s">
        <v>1746</v>
      </c>
      <c r="E360" s="87" t="s">
        <v>1194</v>
      </c>
      <c r="F360" s="77" t="s">
        <v>1195</v>
      </c>
      <c r="G360" s="88" t="s">
        <v>199</v>
      </c>
      <c r="H360" s="10">
        <f>Card_main!AE6</f>
        <v>0</v>
      </c>
      <c r="I360" s="10" t="str">
        <f>Card_main!AF6</f>
        <v>Hab</v>
      </c>
      <c r="J360" s="10" t="str">
        <f>Card_main!AG6</f>
        <v>Com</v>
      </c>
      <c r="K360">
        <f t="shared" si="100"/>
      </c>
      <c r="L360">
        <f t="shared" si="101"/>
      </c>
      <c r="M360">
        <f t="shared" si="102"/>
      </c>
      <c r="N360">
        <f t="shared" si="103"/>
        <v>0.35500000000000026</v>
      </c>
      <c r="O360">
        <f t="shared" si="104"/>
        <v>341</v>
      </c>
    </row>
    <row r="361" spans="4:15" ht="15">
      <c r="D361" s="78" t="s">
        <v>1747</v>
      </c>
      <c r="E361" s="87" t="s">
        <v>1196</v>
      </c>
      <c r="F361" s="77" t="s">
        <v>1197</v>
      </c>
      <c r="G361" s="88" t="s">
        <v>202</v>
      </c>
      <c r="H361" s="10">
        <f>Card_main!AE7</f>
        <v>0</v>
      </c>
      <c r="I361" s="10" t="str">
        <f>Card_main!AF7</f>
        <v>Hab</v>
      </c>
      <c r="J361" s="10" t="str">
        <f>Card_main!AG7</f>
        <v>Com</v>
      </c>
      <c r="K361">
        <f t="shared" si="100"/>
      </c>
      <c r="L361">
        <f t="shared" si="101"/>
      </c>
      <c r="M361">
        <f t="shared" si="102"/>
      </c>
      <c r="N361">
        <f t="shared" si="103"/>
        <v>0.35600000000000026</v>
      </c>
      <c r="O361">
        <f t="shared" si="104"/>
        <v>342</v>
      </c>
    </row>
    <row r="362" spans="4:15" ht="15">
      <c r="D362" s="78" t="s">
        <v>1748</v>
      </c>
      <c r="E362" s="87" t="s">
        <v>1198</v>
      </c>
      <c r="F362" s="77" t="s">
        <v>1199</v>
      </c>
      <c r="G362" s="88" t="s">
        <v>53</v>
      </c>
      <c r="H362" s="10">
        <f>Card_main!AE8</f>
        <v>0</v>
      </c>
      <c r="I362" s="10" t="str">
        <f>Card_main!AF8</f>
        <v>Hab</v>
      </c>
      <c r="J362" s="10" t="str">
        <f>Card_main!AG8</f>
        <v>Com</v>
      </c>
      <c r="K362">
        <f t="shared" si="100"/>
      </c>
      <c r="L362">
        <f t="shared" si="101"/>
      </c>
      <c r="M362">
        <f t="shared" si="102"/>
      </c>
      <c r="N362">
        <f t="shared" si="103"/>
        <v>0.35700000000000026</v>
      </c>
      <c r="O362">
        <f t="shared" si="104"/>
        <v>343</v>
      </c>
    </row>
    <row r="363" spans="4:15" ht="15">
      <c r="D363" s="78" t="s">
        <v>1749</v>
      </c>
      <c r="E363" s="87" t="s">
        <v>1925</v>
      </c>
      <c r="F363" s="77" t="s">
        <v>1200</v>
      </c>
      <c r="G363" s="88" t="s">
        <v>205</v>
      </c>
      <c r="H363" s="10">
        <f>Card_main!AE9</f>
        <v>0</v>
      </c>
      <c r="I363" s="10" t="str">
        <f>Card_main!AF9</f>
        <v>Hab</v>
      </c>
      <c r="J363" s="10" t="str">
        <f>Card_main!AG9</f>
        <v>Com</v>
      </c>
      <c r="K363">
        <f t="shared" si="100"/>
      </c>
      <c r="L363">
        <f t="shared" si="101"/>
      </c>
      <c r="M363">
        <f t="shared" si="102"/>
      </c>
      <c r="N363">
        <f t="shared" si="103"/>
        <v>0.35800000000000026</v>
      </c>
      <c r="O363">
        <f t="shared" si="104"/>
        <v>344</v>
      </c>
    </row>
    <row r="364" spans="4:15" ht="15">
      <c r="D364" s="78" t="s">
        <v>1750</v>
      </c>
      <c r="E364" s="87" t="s">
        <v>1201</v>
      </c>
      <c r="F364" s="77" t="s">
        <v>1202</v>
      </c>
      <c r="G364" s="88" t="s">
        <v>206</v>
      </c>
      <c r="H364" s="10">
        <f>Card_main!AE10</f>
        <v>0</v>
      </c>
      <c r="I364" s="10" t="str">
        <f>Card_main!AF10</f>
        <v>Hab</v>
      </c>
      <c r="J364" s="10" t="str">
        <f>Card_main!AG10</f>
        <v>Com</v>
      </c>
      <c r="K364">
        <f t="shared" si="100"/>
      </c>
      <c r="L364">
        <f t="shared" si="101"/>
      </c>
      <c r="M364">
        <f t="shared" si="102"/>
      </c>
      <c r="N364">
        <f t="shared" si="103"/>
        <v>0.35900000000000026</v>
      </c>
      <c r="O364">
        <f t="shared" si="104"/>
        <v>345</v>
      </c>
    </row>
    <row r="365" spans="4:15" ht="15">
      <c r="D365" s="78" t="s">
        <v>1751</v>
      </c>
      <c r="E365" s="87" t="s">
        <v>1926</v>
      </c>
      <c r="F365" s="77" t="s">
        <v>1203</v>
      </c>
      <c r="G365" s="88" t="s">
        <v>203</v>
      </c>
      <c r="H365" s="10">
        <f>Card_main!AE11</f>
        <v>0</v>
      </c>
      <c r="I365" s="10" t="str">
        <f>Card_main!AF11</f>
        <v>Hab</v>
      </c>
      <c r="J365" s="10" t="str">
        <f>Card_main!AG11</f>
        <v>Com</v>
      </c>
      <c r="K365">
        <f t="shared" si="100"/>
      </c>
      <c r="L365">
        <f t="shared" si="101"/>
      </c>
      <c r="M365">
        <f t="shared" si="102"/>
      </c>
      <c r="N365">
        <f t="shared" si="103"/>
        <v>0.36000000000000026</v>
      </c>
      <c r="O365">
        <f t="shared" si="104"/>
        <v>346</v>
      </c>
    </row>
    <row r="366" spans="4:15" ht="15">
      <c r="D366" s="78" t="s">
        <v>1752</v>
      </c>
      <c r="E366" s="87" t="s">
        <v>622</v>
      </c>
      <c r="F366" s="77" t="s">
        <v>1204</v>
      </c>
      <c r="G366" s="88" t="s">
        <v>204</v>
      </c>
      <c r="H366" s="10">
        <f>Card_main!AE12</f>
        <v>0</v>
      </c>
      <c r="I366" s="10" t="str">
        <f>Card_main!AF12</f>
        <v>Hab</v>
      </c>
      <c r="J366" s="10" t="str">
        <f>Card_main!AG12</f>
        <v>Com</v>
      </c>
      <c r="K366">
        <f t="shared" si="100"/>
      </c>
      <c r="L366">
        <f t="shared" si="101"/>
      </c>
      <c r="M366">
        <f t="shared" si="102"/>
      </c>
      <c r="N366">
        <f t="shared" si="103"/>
        <v>0.36100000000000027</v>
      </c>
      <c r="O366">
        <f t="shared" si="104"/>
        <v>347</v>
      </c>
    </row>
    <row r="367" spans="4:15" ht="15">
      <c r="D367" s="78" t="s">
        <v>1753</v>
      </c>
      <c r="E367" s="87" t="s">
        <v>1205</v>
      </c>
      <c r="F367" s="77" t="s">
        <v>1206</v>
      </c>
      <c r="G367" s="88" t="s">
        <v>1207</v>
      </c>
      <c r="H367" s="10">
        <f>Card_main!AE13</f>
        <v>0</v>
      </c>
      <c r="I367" s="10" t="str">
        <f>Card_main!AF13</f>
        <v>Hab</v>
      </c>
      <c r="J367" s="10" t="str">
        <f>Card_main!AG13</f>
        <v>Com</v>
      </c>
      <c r="K367">
        <f t="shared" si="100"/>
      </c>
      <c r="L367">
        <f t="shared" si="101"/>
      </c>
      <c r="M367">
        <f t="shared" si="102"/>
      </c>
      <c r="N367">
        <f t="shared" si="103"/>
        <v>0.36200000000000027</v>
      </c>
      <c r="O367">
        <f t="shared" si="104"/>
        <v>348</v>
      </c>
    </row>
    <row r="368" spans="4:15" ht="15">
      <c r="D368" s="78" t="s">
        <v>1754</v>
      </c>
      <c r="E368" s="87" t="s">
        <v>1208</v>
      </c>
      <c r="F368" s="77" t="s">
        <v>1209</v>
      </c>
      <c r="G368" s="88" t="s">
        <v>1210</v>
      </c>
      <c r="H368" s="10">
        <f>Card_main!AE14</f>
        <v>0</v>
      </c>
      <c r="I368" s="10" t="str">
        <f>Card_main!AF14</f>
        <v>Hab</v>
      </c>
      <c r="J368" s="10" t="str">
        <f>Card_main!AG14</f>
        <v>Com</v>
      </c>
      <c r="K368">
        <f t="shared" si="100"/>
      </c>
      <c r="L368">
        <f t="shared" si="101"/>
      </c>
      <c r="M368">
        <f t="shared" si="102"/>
      </c>
      <c r="N368">
        <f t="shared" si="103"/>
        <v>0.36300000000000027</v>
      </c>
      <c r="O368">
        <f t="shared" si="104"/>
        <v>349</v>
      </c>
    </row>
    <row r="369" spans="4:15" ht="15">
      <c r="D369" s="78" t="s">
        <v>1755</v>
      </c>
      <c r="E369" s="87" t="s">
        <v>294</v>
      </c>
      <c r="F369" s="77" t="s">
        <v>1211</v>
      </c>
      <c r="G369" s="88" t="s">
        <v>207</v>
      </c>
      <c r="H369" s="10">
        <f>Card_main!AE15</f>
        <v>0</v>
      </c>
      <c r="I369" s="10" t="str">
        <f>Card_main!AF15</f>
        <v>Hab</v>
      </c>
      <c r="J369" s="10" t="str">
        <f>Card_main!AG15</f>
        <v>Com</v>
      </c>
      <c r="K369">
        <f t="shared" si="100"/>
      </c>
      <c r="L369">
        <f t="shared" si="101"/>
      </c>
      <c r="M369">
        <f t="shared" si="102"/>
      </c>
      <c r="N369">
        <f t="shared" si="103"/>
        <v>0.36400000000000027</v>
      </c>
      <c r="O369">
        <f t="shared" si="104"/>
        <v>350</v>
      </c>
    </row>
    <row r="370" spans="4:15" ht="15">
      <c r="D370" s="78" t="s">
        <v>1756</v>
      </c>
      <c r="E370" s="87" t="s">
        <v>1416</v>
      </c>
      <c r="F370" s="77" t="s">
        <v>1212</v>
      </c>
      <c r="G370" s="88" t="s">
        <v>208</v>
      </c>
      <c r="H370" s="10">
        <f>Card_main!AE16</f>
        <v>0</v>
      </c>
      <c r="I370" s="10" t="str">
        <f>Card_main!AF16</f>
        <v>Hab</v>
      </c>
      <c r="J370" s="10" t="str">
        <f>Card_main!AG16</f>
        <v>Com</v>
      </c>
      <c r="K370">
        <f t="shared" si="100"/>
      </c>
      <c r="L370">
        <f t="shared" si="101"/>
      </c>
      <c r="M370">
        <f t="shared" si="102"/>
      </c>
      <c r="N370">
        <f t="shared" si="103"/>
        <v>0.36500000000000027</v>
      </c>
      <c r="O370">
        <f t="shared" si="104"/>
        <v>351</v>
      </c>
    </row>
    <row r="371" spans="4:15" ht="15">
      <c r="D371" s="78" t="s">
        <v>1757</v>
      </c>
      <c r="E371" s="87" t="s">
        <v>1213</v>
      </c>
      <c r="F371" s="77" t="s">
        <v>1214</v>
      </c>
      <c r="G371" s="88" t="s">
        <v>209</v>
      </c>
      <c r="H371" s="10">
        <f>Card_main!AE17</f>
        <v>0</v>
      </c>
      <c r="I371" s="10" t="str">
        <f>Card_main!AF17</f>
        <v>Hab</v>
      </c>
      <c r="J371" s="10" t="str">
        <f>Card_main!AG17</f>
        <v>Com</v>
      </c>
      <c r="K371">
        <f t="shared" si="100"/>
      </c>
      <c r="L371">
        <f t="shared" si="101"/>
      </c>
      <c r="M371">
        <f t="shared" si="102"/>
      </c>
      <c r="N371">
        <f t="shared" si="103"/>
        <v>0.36600000000000027</v>
      </c>
      <c r="O371">
        <f t="shared" si="104"/>
        <v>352</v>
      </c>
    </row>
    <row r="372" spans="4:15" ht="15">
      <c r="D372" s="78" t="s">
        <v>1758</v>
      </c>
      <c r="E372" s="87" t="s">
        <v>1215</v>
      </c>
      <c r="F372" s="77" t="s">
        <v>1216</v>
      </c>
      <c r="G372" s="88" t="s">
        <v>210</v>
      </c>
      <c r="H372" s="10">
        <f>Card_main!AE18</f>
        <v>0</v>
      </c>
      <c r="I372" s="10" t="str">
        <f>Card_main!AF18</f>
        <v>Hab</v>
      </c>
      <c r="J372" s="10" t="str">
        <f>Card_main!AG18</f>
        <v>Com</v>
      </c>
      <c r="K372">
        <f t="shared" si="100"/>
      </c>
      <c r="L372">
        <f t="shared" si="101"/>
      </c>
      <c r="M372">
        <f t="shared" si="102"/>
      </c>
      <c r="N372">
        <f t="shared" si="103"/>
        <v>0.36700000000000027</v>
      </c>
      <c r="O372">
        <f t="shared" si="104"/>
        <v>353</v>
      </c>
    </row>
    <row r="373" spans="4:15" ht="15">
      <c r="D373" s="78" t="s">
        <v>1759</v>
      </c>
      <c r="E373" s="87" t="s">
        <v>331</v>
      </c>
      <c r="F373" s="77" t="s">
        <v>1217</v>
      </c>
      <c r="G373" s="88" t="s">
        <v>383</v>
      </c>
      <c r="H373" s="10">
        <f>Card_main!AE19</f>
        <v>0</v>
      </c>
      <c r="I373" s="10" t="str">
        <f>Card_main!AF19</f>
        <v>Hab</v>
      </c>
      <c r="J373" s="10" t="str">
        <f>Card_main!AG19</f>
        <v>Com</v>
      </c>
      <c r="K373">
        <f t="shared" si="100"/>
      </c>
      <c r="L373">
        <f t="shared" si="101"/>
      </c>
      <c r="M373">
        <f t="shared" si="102"/>
      </c>
      <c r="N373">
        <f t="shared" si="103"/>
        <v>0.36800000000000027</v>
      </c>
      <c r="O373">
        <f t="shared" si="104"/>
        <v>354</v>
      </c>
    </row>
    <row r="374" spans="4:15" ht="15">
      <c r="D374" s="78" t="s">
        <v>1760</v>
      </c>
      <c r="E374" s="87" t="s">
        <v>295</v>
      </c>
      <c r="F374" s="77" t="s">
        <v>1218</v>
      </c>
      <c r="G374" s="88" t="s">
        <v>384</v>
      </c>
      <c r="H374" s="10">
        <f>Card_main!AE20</f>
        <v>0</v>
      </c>
      <c r="I374" s="10" t="str">
        <f>Card_main!AF20</f>
        <v>Hab</v>
      </c>
      <c r="J374" s="10" t="str">
        <f>Card_main!AG20</f>
        <v>Com</v>
      </c>
      <c r="K374">
        <f t="shared" si="100"/>
      </c>
      <c r="L374">
        <f t="shared" si="101"/>
      </c>
      <c r="M374">
        <f t="shared" si="102"/>
      </c>
      <c r="N374">
        <f t="shared" si="103"/>
        <v>0.36900000000000027</v>
      </c>
      <c r="O374">
        <f t="shared" si="104"/>
        <v>355</v>
      </c>
    </row>
    <row r="375" spans="4:15" ht="15">
      <c r="D375" s="78" t="s">
        <v>1761</v>
      </c>
      <c r="E375" s="87" t="s">
        <v>296</v>
      </c>
      <c r="F375" s="77" t="s">
        <v>1219</v>
      </c>
      <c r="G375" s="88" t="s">
        <v>475</v>
      </c>
      <c r="H375" s="10">
        <f>Card_main!AE21</f>
        <v>0</v>
      </c>
      <c r="I375" s="10" t="str">
        <f>Card_main!AF21</f>
        <v>Hab</v>
      </c>
      <c r="J375" s="10" t="str">
        <f>Card_main!AG21</f>
        <v>Com</v>
      </c>
      <c r="K375">
        <f t="shared" si="100"/>
      </c>
      <c r="L375">
        <f t="shared" si="101"/>
      </c>
      <c r="M375">
        <f t="shared" si="102"/>
      </c>
      <c r="N375">
        <f t="shared" si="103"/>
        <v>0.3700000000000003</v>
      </c>
      <c r="O375">
        <f t="shared" si="104"/>
        <v>356</v>
      </c>
    </row>
    <row r="376" spans="4:15" ht="15">
      <c r="D376" s="78" t="s">
        <v>1762</v>
      </c>
      <c r="E376" s="87" t="s">
        <v>333</v>
      </c>
      <c r="F376" s="77" t="s">
        <v>1220</v>
      </c>
      <c r="G376" s="88" t="s">
        <v>385</v>
      </c>
      <c r="H376" s="10">
        <f>Card_main!AE22</f>
        <v>0</v>
      </c>
      <c r="I376" s="10" t="str">
        <f>Card_main!AF22</f>
        <v>Hab</v>
      </c>
      <c r="J376" s="10" t="str">
        <f>Card_main!AG22</f>
        <v>Com</v>
      </c>
      <c r="K376">
        <f t="shared" si="100"/>
      </c>
      <c r="L376">
        <f t="shared" si="101"/>
      </c>
      <c r="M376">
        <f t="shared" si="102"/>
      </c>
      <c r="N376">
        <f t="shared" si="103"/>
        <v>0.3710000000000003</v>
      </c>
      <c r="O376">
        <f t="shared" si="104"/>
        <v>357</v>
      </c>
    </row>
    <row r="377" spans="4:15" ht="15">
      <c r="D377" s="78" t="s">
        <v>1763</v>
      </c>
      <c r="E377" s="87" t="s">
        <v>365</v>
      </c>
      <c r="F377" s="77" t="s">
        <v>1222</v>
      </c>
      <c r="G377" s="88" t="s">
        <v>386</v>
      </c>
      <c r="H377" s="10">
        <f>Card_main!AE23</f>
        <v>0</v>
      </c>
      <c r="I377" s="10" t="str">
        <f>Card_main!AF23</f>
        <v>Hab</v>
      </c>
      <c r="J377" s="10" t="str">
        <f>Card_main!AG23</f>
        <v>Com</v>
      </c>
      <c r="K377">
        <f t="shared" si="100"/>
      </c>
      <c r="L377">
        <f t="shared" si="101"/>
      </c>
      <c r="M377">
        <f t="shared" si="102"/>
      </c>
      <c r="N377">
        <f t="shared" si="103"/>
        <v>0.3720000000000003</v>
      </c>
      <c r="O377">
        <f t="shared" si="104"/>
        <v>358</v>
      </c>
    </row>
    <row r="378" spans="4:15" ht="15">
      <c r="D378" s="78" t="s">
        <v>1764</v>
      </c>
      <c r="E378" s="87" t="s">
        <v>334</v>
      </c>
      <c r="F378" s="77" t="s">
        <v>1223</v>
      </c>
      <c r="G378" s="88" t="s">
        <v>388</v>
      </c>
      <c r="H378" s="10">
        <f>Card_main!AE24</f>
        <v>0</v>
      </c>
      <c r="I378" s="10" t="str">
        <f>Card_main!AF24</f>
        <v>Hab</v>
      </c>
      <c r="J378" s="10" t="str">
        <f>Card_main!AG24</f>
        <v>Com</v>
      </c>
      <c r="K378">
        <f t="shared" si="100"/>
      </c>
      <c r="L378">
        <f t="shared" si="101"/>
      </c>
      <c r="M378">
        <f t="shared" si="102"/>
      </c>
      <c r="N378">
        <f t="shared" si="103"/>
        <v>0.3730000000000003</v>
      </c>
      <c r="O378">
        <f t="shared" si="104"/>
        <v>359</v>
      </c>
    </row>
    <row r="379" spans="4:15" ht="15">
      <c r="D379" s="78" t="s">
        <v>1765</v>
      </c>
      <c r="E379" s="87" t="s">
        <v>1224</v>
      </c>
      <c r="F379" s="77" t="s">
        <v>1225</v>
      </c>
      <c r="G379" s="88" t="s">
        <v>389</v>
      </c>
      <c r="H379" s="10">
        <f>Card_main!AE25</f>
        <v>0</v>
      </c>
      <c r="I379" s="10" t="str">
        <f>Card_main!AF25</f>
        <v>Hab</v>
      </c>
      <c r="J379" s="10" t="str">
        <f>Card_main!AG25</f>
        <v>Com</v>
      </c>
      <c r="K379">
        <f t="shared" si="100"/>
      </c>
      <c r="L379">
        <f t="shared" si="101"/>
      </c>
      <c r="M379">
        <f t="shared" si="102"/>
      </c>
      <c r="N379">
        <f t="shared" si="103"/>
        <v>0.3740000000000003</v>
      </c>
      <c r="O379">
        <f t="shared" si="104"/>
        <v>360</v>
      </c>
    </row>
    <row r="380" spans="4:15" ht="15">
      <c r="D380" s="78" t="s">
        <v>1766</v>
      </c>
      <c r="E380" s="87" t="s">
        <v>366</v>
      </c>
      <c r="F380" s="77" t="s">
        <v>1226</v>
      </c>
      <c r="G380" s="90" t="s">
        <v>390</v>
      </c>
      <c r="H380" s="10">
        <f>Card_main!AE26</f>
        <v>0</v>
      </c>
      <c r="I380" s="10" t="str">
        <f>Card_main!AF26</f>
        <v>Hab</v>
      </c>
      <c r="J380" s="10" t="str">
        <f>Card_main!AG26</f>
        <v>Com</v>
      </c>
      <c r="K380">
        <f t="shared" si="100"/>
      </c>
      <c r="L380">
        <f t="shared" si="101"/>
      </c>
      <c r="M380">
        <f t="shared" si="102"/>
      </c>
      <c r="N380">
        <f t="shared" si="103"/>
        <v>0.3750000000000003</v>
      </c>
      <c r="O380">
        <f t="shared" si="104"/>
        <v>361</v>
      </c>
    </row>
    <row r="381" spans="4:15" ht="15">
      <c r="D381" s="78" t="s">
        <v>1767</v>
      </c>
      <c r="E381" s="87" t="s">
        <v>1227</v>
      </c>
      <c r="F381" s="77" t="s">
        <v>1228</v>
      </c>
      <c r="G381" s="88" t="s">
        <v>391</v>
      </c>
      <c r="H381" s="10">
        <f>Card_main!AE27</f>
        <v>0</v>
      </c>
      <c r="I381" s="10" t="str">
        <f>Card_main!AF27</f>
        <v>Hab</v>
      </c>
      <c r="J381" s="10" t="str">
        <f>Card_main!AG27</f>
        <v>Com</v>
      </c>
      <c r="K381">
        <f t="shared" si="100"/>
      </c>
      <c r="L381">
        <f t="shared" si="101"/>
      </c>
      <c r="M381">
        <f t="shared" si="102"/>
      </c>
      <c r="N381">
        <f t="shared" si="103"/>
        <v>0.3760000000000003</v>
      </c>
      <c r="O381">
        <f t="shared" si="104"/>
        <v>362</v>
      </c>
    </row>
    <row r="382" spans="4:15" ht="15">
      <c r="D382" s="78" t="s">
        <v>1768</v>
      </c>
      <c r="E382" s="87" t="s">
        <v>297</v>
      </c>
      <c r="F382" s="77" t="s">
        <v>1229</v>
      </c>
      <c r="G382" s="88" t="s">
        <v>392</v>
      </c>
      <c r="H382" s="10">
        <f>Card_main!AE28</f>
        <v>0</v>
      </c>
      <c r="I382" s="10" t="str">
        <f>Card_main!AF28</f>
        <v>Hab</v>
      </c>
      <c r="J382" s="10" t="str">
        <f>Card_main!AG28</f>
        <v>Com</v>
      </c>
      <c r="K382">
        <f t="shared" si="100"/>
      </c>
      <c r="L382">
        <f t="shared" si="101"/>
      </c>
      <c r="M382">
        <f t="shared" si="102"/>
      </c>
      <c r="N382">
        <f t="shared" si="103"/>
        <v>0.3770000000000003</v>
      </c>
      <c r="O382">
        <f t="shared" si="104"/>
        <v>363</v>
      </c>
    </row>
    <row r="383" spans="4:15" ht="15">
      <c r="D383" s="78" t="s">
        <v>1769</v>
      </c>
      <c r="E383" s="87" t="s">
        <v>298</v>
      </c>
      <c r="F383" s="77" t="s">
        <v>1230</v>
      </c>
      <c r="G383" s="88" t="s">
        <v>393</v>
      </c>
      <c r="H383" s="10">
        <f>Card_main!AE29</f>
        <v>0</v>
      </c>
      <c r="I383" s="10" t="str">
        <f>Card_main!AF29</f>
        <v>Hab</v>
      </c>
      <c r="J383" s="10" t="str">
        <f>Card_main!AG29</f>
        <v>Com</v>
      </c>
      <c r="K383">
        <f t="shared" si="100"/>
      </c>
      <c r="L383">
        <f t="shared" si="101"/>
      </c>
      <c r="M383">
        <f t="shared" si="102"/>
      </c>
      <c r="N383">
        <f t="shared" si="103"/>
        <v>0.3780000000000003</v>
      </c>
      <c r="O383">
        <f t="shared" si="104"/>
        <v>364</v>
      </c>
    </row>
    <row r="384" spans="4:15" ht="15">
      <c r="D384" s="78" t="s">
        <v>1770</v>
      </c>
      <c r="E384" s="87" t="s">
        <v>299</v>
      </c>
      <c r="F384" s="77" t="s">
        <v>1231</v>
      </c>
      <c r="G384" s="88" t="s">
        <v>394</v>
      </c>
      <c r="H384" s="10">
        <f>Card_main!AE30</f>
        <v>0</v>
      </c>
      <c r="I384" s="10" t="str">
        <f>Card_main!AF30</f>
        <v>Hab</v>
      </c>
      <c r="J384" s="10" t="str">
        <f>Card_main!AG30</f>
        <v>Com</v>
      </c>
      <c r="K384">
        <f t="shared" si="100"/>
      </c>
      <c r="L384">
        <f t="shared" si="101"/>
      </c>
      <c r="M384">
        <f t="shared" si="102"/>
      </c>
      <c r="N384">
        <f t="shared" si="103"/>
        <v>0.3790000000000003</v>
      </c>
      <c r="O384">
        <f t="shared" si="104"/>
        <v>365</v>
      </c>
    </row>
    <row r="385" spans="4:15" ht="15">
      <c r="D385" s="78" t="s">
        <v>1771</v>
      </c>
      <c r="E385" s="87" t="s">
        <v>1232</v>
      </c>
      <c r="F385" s="77" t="s">
        <v>1233</v>
      </c>
      <c r="G385" s="88" t="s">
        <v>395</v>
      </c>
      <c r="H385" s="10">
        <f>Card_main!AE31</f>
        <v>0</v>
      </c>
      <c r="I385" s="10" t="str">
        <f>Card_main!AF31</f>
        <v>Hab</v>
      </c>
      <c r="J385" s="10" t="str">
        <f>Card_main!AG31</f>
        <v>Com</v>
      </c>
      <c r="K385">
        <f t="shared" si="100"/>
      </c>
      <c r="L385">
        <f t="shared" si="101"/>
      </c>
      <c r="M385">
        <f t="shared" si="102"/>
      </c>
      <c r="N385">
        <f t="shared" si="103"/>
        <v>0.3800000000000003</v>
      </c>
      <c r="O385">
        <f t="shared" si="104"/>
        <v>366</v>
      </c>
    </row>
    <row r="386" spans="4:15" ht="15">
      <c r="D386" s="78" t="s">
        <v>1772</v>
      </c>
      <c r="E386" s="87" t="s">
        <v>1234</v>
      </c>
      <c r="F386" s="77" t="s">
        <v>1235</v>
      </c>
      <c r="G386" s="88" t="s">
        <v>396</v>
      </c>
      <c r="H386" s="10">
        <f>Card_main!AE32</f>
        <v>0</v>
      </c>
      <c r="I386" s="10" t="str">
        <f>Card_main!AF32</f>
        <v>Hab</v>
      </c>
      <c r="J386" s="10" t="str">
        <f>Card_main!AG32</f>
        <v>Com</v>
      </c>
      <c r="K386">
        <f t="shared" si="100"/>
      </c>
      <c r="L386">
        <f t="shared" si="101"/>
      </c>
      <c r="M386">
        <f t="shared" si="102"/>
      </c>
      <c r="N386">
        <f t="shared" si="103"/>
        <v>0.3810000000000003</v>
      </c>
      <c r="O386">
        <f t="shared" si="104"/>
        <v>367</v>
      </c>
    </row>
    <row r="387" spans="4:15" ht="15">
      <c r="D387" s="78" t="s">
        <v>1773</v>
      </c>
      <c r="E387" s="87" t="s">
        <v>1144</v>
      </c>
      <c r="F387" s="77" t="s">
        <v>1236</v>
      </c>
      <c r="G387" s="88" t="s">
        <v>397</v>
      </c>
      <c r="H387" s="10">
        <f>Card_main!AE33</f>
        <v>0</v>
      </c>
      <c r="I387" s="10" t="str">
        <f>Card_main!AF33</f>
        <v>Hab</v>
      </c>
      <c r="J387" s="10" t="str">
        <f>Card_main!AG33</f>
        <v>Com</v>
      </c>
      <c r="K387">
        <f t="shared" si="100"/>
      </c>
      <c r="L387">
        <f t="shared" si="101"/>
      </c>
      <c r="M387">
        <f t="shared" si="102"/>
      </c>
      <c r="N387">
        <f t="shared" si="103"/>
        <v>0.3820000000000003</v>
      </c>
      <c r="O387">
        <f t="shared" si="104"/>
        <v>368</v>
      </c>
    </row>
    <row r="388" spans="4:15" ht="15">
      <c r="D388" s="78" t="s">
        <v>1774</v>
      </c>
      <c r="E388" s="87" t="s">
        <v>300</v>
      </c>
      <c r="F388" s="77" t="s">
        <v>1237</v>
      </c>
      <c r="G388" s="88" t="s">
        <v>398</v>
      </c>
      <c r="H388" s="10">
        <f>Card_main!AE34</f>
        <v>0</v>
      </c>
      <c r="I388" s="10" t="str">
        <f>Card_main!AF34</f>
        <v>Hab</v>
      </c>
      <c r="J388" s="10" t="str">
        <f>Card_main!AG34</f>
        <v>Com</v>
      </c>
      <c r="K388">
        <f t="shared" si="100"/>
      </c>
      <c r="L388">
        <f t="shared" si="101"/>
      </c>
      <c r="M388">
        <f t="shared" si="102"/>
      </c>
      <c r="N388">
        <f t="shared" si="103"/>
        <v>0.3830000000000003</v>
      </c>
      <c r="O388">
        <f t="shared" si="104"/>
        <v>369</v>
      </c>
    </row>
    <row r="389" spans="4:15" ht="15">
      <c r="D389" s="78" t="s">
        <v>1775</v>
      </c>
      <c r="E389" s="87" t="s">
        <v>1238</v>
      </c>
      <c r="F389" s="77" t="s">
        <v>1239</v>
      </c>
      <c r="G389" s="88" t="s">
        <v>399</v>
      </c>
      <c r="H389" s="10">
        <f>Card_main!AE35</f>
        <v>0</v>
      </c>
      <c r="I389" s="10" t="str">
        <f>Card_main!AF35</f>
        <v>Hab</v>
      </c>
      <c r="J389" s="10" t="str">
        <f>Card_main!AG35</f>
        <v>Com</v>
      </c>
      <c r="K389">
        <f t="shared" si="100"/>
      </c>
      <c r="L389">
        <f t="shared" si="101"/>
      </c>
      <c r="M389">
        <f t="shared" si="102"/>
      </c>
      <c r="N389">
        <f t="shared" si="103"/>
        <v>0.3840000000000003</v>
      </c>
      <c r="O389">
        <f t="shared" si="104"/>
        <v>370</v>
      </c>
    </row>
    <row r="390" spans="4:15" ht="15">
      <c r="D390" s="78" t="s">
        <v>1776</v>
      </c>
      <c r="E390" s="87" t="s">
        <v>1240</v>
      </c>
      <c r="F390" s="77" t="s">
        <v>1241</v>
      </c>
      <c r="G390" s="88" t="s">
        <v>400</v>
      </c>
      <c r="H390" s="10">
        <f>Card_main!AE36</f>
        <v>0</v>
      </c>
      <c r="I390" s="10" t="str">
        <f>Card_main!AF36</f>
        <v>Hab</v>
      </c>
      <c r="J390" s="10" t="str">
        <f>Card_main!AG36</f>
        <v>Com</v>
      </c>
      <c r="K390">
        <f t="shared" si="100"/>
      </c>
      <c r="L390">
        <f t="shared" si="101"/>
      </c>
      <c r="M390">
        <f t="shared" si="102"/>
      </c>
      <c r="N390">
        <f t="shared" si="103"/>
        <v>0.3850000000000003</v>
      </c>
      <c r="O390">
        <f t="shared" si="104"/>
        <v>371</v>
      </c>
    </row>
    <row r="391" spans="4:15" ht="15">
      <c r="D391" s="78" t="s">
        <v>1777</v>
      </c>
      <c r="E391" s="87" t="s">
        <v>1242</v>
      </c>
      <c r="F391" s="77" t="s">
        <v>1243</v>
      </c>
      <c r="G391" s="88" t="s">
        <v>1244</v>
      </c>
      <c r="H391" s="10">
        <f>Card_main!AE37</f>
        <v>0</v>
      </c>
      <c r="I391" s="10" t="str">
        <f>Card_main!AF37</f>
        <v>Hab</v>
      </c>
      <c r="J391" s="10" t="str">
        <f>Card_main!AG37</f>
        <v>Com</v>
      </c>
      <c r="K391">
        <f t="shared" si="100"/>
      </c>
      <c r="L391">
        <f t="shared" si="101"/>
      </c>
      <c r="M391">
        <f t="shared" si="102"/>
      </c>
      <c r="N391">
        <f t="shared" si="103"/>
        <v>0.3860000000000003</v>
      </c>
      <c r="O391">
        <f t="shared" si="104"/>
        <v>372</v>
      </c>
    </row>
    <row r="392" spans="4:15" ht="15">
      <c r="D392" s="78" t="s">
        <v>1778</v>
      </c>
      <c r="E392" s="87" t="s">
        <v>301</v>
      </c>
      <c r="F392" s="77" t="s">
        <v>1245</v>
      </c>
      <c r="G392" s="88" t="s">
        <v>402</v>
      </c>
      <c r="H392" s="10">
        <f>Card_main!AE38</f>
        <v>0</v>
      </c>
      <c r="I392" s="10" t="str">
        <f>Card_main!AF38</f>
        <v>Hab</v>
      </c>
      <c r="J392" s="10" t="str">
        <f>Card_main!AG38</f>
        <v>Com</v>
      </c>
      <c r="K392">
        <f t="shared" si="100"/>
      </c>
      <c r="L392">
        <f t="shared" si="101"/>
      </c>
      <c r="M392">
        <f t="shared" si="102"/>
      </c>
      <c r="N392">
        <f t="shared" si="103"/>
        <v>0.3870000000000003</v>
      </c>
      <c r="O392">
        <f t="shared" si="104"/>
        <v>373</v>
      </c>
    </row>
    <row r="393" spans="4:15" ht="15">
      <c r="D393" s="78" t="s">
        <v>1779</v>
      </c>
      <c r="E393" s="87" t="s">
        <v>1246</v>
      </c>
      <c r="F393" s="77" t="s">
        <v>1247</v>
      </c>
      <c r="G393" s="88" t="s">
        <v>401</v>
      </c>
      <c r="H393" s="10">
        <f>Card_main!AE39</f>
        <v>0</v>
      </c>
      <c r="I393" s="10" t="str">
        <f>Card_main!AF39</f>
        <v>Hab</v>
      </c>
      <c r="J393" s="10" t="str">
        <f>Card_main!AG39</f>
        <v>Com</v>
      </c>
      <c r="K393">
        <f t="shared" si="100"/>
      </c>
      <c r="L393">
        <f t="shared" si="101"/>
      </c>
      <c r="M393">
        <f t="shared" si="102"/>
      </c>
      <c r="N393">
        <f t="shared" si="103"/>
        <v>0.3880000000000003</v>
      </c>
      <c r="O393">
        <f t="shared" si="104"/>
        <v>374</v>
      </c>
    </row>
    <row r="394" spans="4:15" ht="15">
      <c r="D394" s="78" t="s">
        <v>1780</v>
      </c>
      <c r="E394" s="87" t="s">
        <v>302</v>
      </c>
      <c r="F394" s="77" t="s">
        <v>1248</v>
      </c>
      <c r="G394" s="88" t="s">
        <v>403</v>
      </c>
      <c r="H394" s="10">
        <f>Card_main!AE40</f>
        <v>0</v>
      </c>
      <c r="I394" s="10" t="str">
        <f>Card_main!AF40</f>
        <v>Hab</v>
      </c>
      <c r="J394" s="10" t="str">
        <f>Card_main!AG40</f>
        <v>Com</v>
      </c>
      <c r="K394">
        <f t="shared" si="100"/>
      </c>
      <c r="L394">
        <f t="shared" si="101"/>
      </c>
      <c r="M394">
        <f t="shared" si="102"/>
      </c>
      <c r="N394">
        <f t="shared" si="103"/>
        <v>0.3890000000000003</v>
      </c>
      <c r="O394">
        <f t="shared" si="104"/>
        <v>375</v>
      </c>
    </row>
    <row r="395" spans="4:15" ht="15">
      <c r="D395" s="78" t="s">
        <v>1781</v>
      </c>
      <c r="E395" s="87" t="s">
        <v>1249</v>
      </c>
      <c r="F395" s="77" t="s">
        <v>1250</v>
      </c>
      <c r="G395" s="88" t="s">
        <v>495</v>
      </c>
      <c r="H395" s="10">
        <f>Card_main!AE41</f>
        <v>0</v>
      </c>
      <c r="I395" s="10" t="str">
        <f>Card_main!AF41</f>
        <v>Hab</v>
      </c>
      <c r="J395" s="10" t="str">
        <f>Card_main!AG41</f>
        <v>Com</v>
      </c>
      <c r="K395">
        <f t="shared" si="100"/>
      </c>
      <c r="L395">
        <f t="shared" si="101"/>
      </c>
      <c r="M395">
        <f t="shared" si="102"/>
      </c>
      <c r="N395">
        <f t="shared" si="103"/>
        <v>0.3900000000000003</v>
      </c>
      <c r="O395">
        <f t="shared" si="104"/>
        <v>376</v>
      </c>
    </row>
    <row r="396" spans="4:15" ht="15">
      <c r="D396" s="78" t="s">
        <v>1782</v>
      </c>
      <c r="E396" s="87" t="s">
        <v>792</v>
      </c>
      <c r="F396" s="77" t="s">
        <v>1251</v>
      </c>
      <c r="G396" s="88" t="s">
        <v>404</v>
      </c>
      <c r="H396" s="10">
        <f>Card_main!AE42</f>
        <v>0</v>
      </c>
      <c r="I396" s="10" t="str">
        <f>Card_main!AF42</f>
        <v>Hab</v>
      </c>
      <c r="J396" s="10" t="str">
        <f>Card_main!AG42</f>
        <v>Com</v>
      </c>
      <c r="K396">
        <f t="shared" si="100"/>
      </c>
      <c r="L396">
        <f t="shared" si="101"/>
      </c>
      <c r="M396">
        <f t="shared" si="102"/>
      </c>
      <c r="N396">
        <f t="shared" si="103"/>
        <v>0.3910000000000003</v>
      </c>
      <c r="O396">
        <f t="shared" si="104"/>
        <v>377</v>
      </c>
    </row>
    <row r="397" spans="4:15" ht="15">
      <c r="D397" s="78" t="s">
        <v>1783</v>
      </c>
      <c r="E397" s="87" t="s">
        <v>303</v>
      </c>
      <c r="F397" s="77" t="s">
        <v>1252</v>
      </c>
      <c r="G397" s="88" t="s">
        <v>405</v>
      </c>
      <c r="H397" s="10">
        <f>Card_main!AE43</f>
        <v>0</v>
      </c>
      <c r="I397" s="10" t="str">
        <f>Card_main!AF43</f>
        <v>Hab</v>
      </c>
      <c r="J397" s="10" t="str">
        <f>Card_main!AG43</f>
        <v>Com</v>
      </c>
      <c r="K397">
        <f t="shared" si="100"/>
      </c>
      <c r="L397">
        <f t="shared" si="101"/>
      </c>
      <c r="M397">
        <f t="shared" si="102"/>
      </c>
      <c r="N397">
        <f t="shared" si="103"/>
        <v>0.3920000000000003</v>
      </c>
      <c r="O397">
        <f t="shared" si="104"/>
        <v>378</v>
      </c>
    </row>
    <row r="398" spans="4:15" ht="15">
      <c r="D398" s="78" t="s">
        <v>1784</v>
      </c>
      <c r="E398" s="87" t="s">
        <v>304</v>
      </c>
      <c r="F398" s="77" t="s">
        <v>1253</v>
      </c>
      <c r="G398" s="88" t="s">
        <v>406</v>
      </c>
      <c r="H398" s="10">
        <f>Card_main!AE44</f>
        <v>0</v>
      </c>
      <c r="I398" s="10" t="str">
        <f>Card_main!AF44</f>
        <v>Hab</v>
      </c>
      <c r="J398" s="10" t="str">
        <f>Card_main!AG44</f>
        <v>Com</v>
      </c>
      <c r="K398">
        <f t="shared" si="100"/>
      </c>
      <c r="L398">
        <f t="shared" si="101"/>
      </c>
      <c r="M398">
        <f t="shared" si="102"/>
      </c>
      <c r="N398">
        <f t="shared" si="103"/>
        <v>0.3930000000000003</v>
      </c>
      <c r="O398">
        <f t="shared" si="104"/>
        <v>379</v>
      </c>
    </row>
    <row r="399" spans="4:15" ht="15">
      <c r="D399" s="78" t="s">
        <v>1785</v>
      </c>
      <c r="E399" s="87" t="s">
        <v>1254</v>
      </c>
      <c r="F399" s="77" t="s">
        <v>1255</v>
      </c>
      <c r="G399" s="88" t="s">
        <v>407</v>
      </c>
      <c r="H399" s="10">
        <f>Card_main!AE45</f>
        <v>0</v>
      </c>
      <c r="I399" s="10" t="str">
        <f>Card_main!AF45</f>
        <v>Hab</v>
      </c>
      <c r="J399" s="10" t="str">
        <f>Card_main!AG45</f>
        <v>Com</v>
      </c>
      <c r="K399">
        <f t="shared" si="100"/>
      </c>
      <c r="L399">
        <f t="shared" si="101"/>
      </c>
      <c r="M399">
        <f t="shared" si="102"/>
      </c>
      <c r="N399">
        <f t="shared" si="103"/>
        <v>0.3940000000000003</v>
      </c>
      <c r="O399">
        <f t="shared" si="104"/>
        <v>380</v>
      </c>
    </row>
    <row r="400" spans="4:15" ht="15">
      <c r="D400" s="78" t="s">
        <v>1786</v>
      </c>
      <c r="E400" s="87" t="s">
        <v>351</v>
      </c>
      <c r="F400" s="77" t="s">
        <v>1256</v>
      </c>
      <c r="G400" s="88" t="s">
        <v>408</v>
      </c>
      <c r="H400" s="10">
        <f>Card_main!AE46</f>
        <v>0</v>
      </c>
      <c r="I400" s="10" t="str">
        <f>Card_main!AF46</f>
        <v>Hab</v>
      </c>
      <c r="J400" s="10" t="str">
        <f>Card_main!AG46</f>
        <v>Com</v>
      </c>
      <c r="K400">
        <f t="shared" si="100"/>
      </c>
      <c r="L400">
        <f t="shared" si="101"/>
      </c>
      <c r="M400">
        <f t="shared" si="102"/>
      </c>
      <c r="N400">
        <f t="shared" si="103"/>
        <v>0.3950000000000003</v>
      </c>
      <c r="O400">
        <f t="shared" si="104"/>
        <v>381</v>
      </c>
    </row>
    <row r="401" spans="4:15" ht="15">
      <c r="D401" s="78" t="s">
        <v>1787</v>
      </c>
      <c r="E401" s="87" t="s">
        <v>1257</v>
      </c>
      <c r="F401" s="77" t="s">
        <v>1258</v>
      </c>
      <c r="G401" s="88" t="s">
        <v>409</v>
      </c>
      <c r="H401" s="10">
        <f>Card_main!AE47</f>
        <v>0</v>
      </c>
      <c r="I401" s="10" t="str">
        <f>Card_main!AF47</f>
        <v>Hab</v>
      </c>
      <c r="J401" s="10" t="str">
        <f>Card_main!AG47</f>
        <v>Com</v>
      </c>
      <c r="K401">
        <f t="shared" si="100"/>
      </c>
      <c r="L401">
        <f t="shared" si="101"/>
      </c>
      <c r="M401">
        <f t="shared" si="102"/>
      </c>
      <c r="N401">
        <f t="shared" si="103"/>
        <v>0.3960000000000003</v>
      </c>
      <c r="O401">
        <f t="shared" si="104"/>
        <v>382</v>
      </c>
    </row>
    <row r="402" spans="4:15" ht="15">
      <c r="D402" s="78" t="s">
        <v>1788</v>
      </c>
      <c r="E402" s="87" t="s">
        <v>1259</v>
      </c>
      <c r="F402" s="77" t="s">
        <v>1260</v>
      </c>
      <c r="G402" s="88" t="s">
        <v>586</v>
      </c>
      <c r="H402" s="10">
        <f>Card_main!AE48</f>
        <v>0</v>
      </c>
      <c r="I402" s="10" t="str">
        <f>Card_main!AF48</f>
        <v>Hab</v>
      </c>
      <c r="J402" s="10" t="str">
        <f>Card_main!AG48</f>
        <v>Com</v>
      </c>
      <c r="K402">
        <f t="shared" si="100"/>
      </c>
      <c r="L402">
        <f t="shared" si="101"/>
      </c>
      <c r="M402">
        <f t="shared" si="102"/>
      </c>
      <c r="N402">
        <f t="shared" si="103"/>
        <v>0.3970000000000003</v>
      </c>
      <c r="O402">
        <f t="shared" si="104"/>
        <v>383</v>
      </c>
    </row>
    <row r="403" spans="4:15" ht="15">
      <c r="D403" s="78" t="s">
        <v>1789</v>
      </c>
      <c r="E403" s="87" t="s">
        <v>1261</v>
      </c>
      <c r="F403" s="77" t="s">
        <v>1262</v>
      </c>
      <c r="G403" s="88" t="s">
        <v>587</v>
      </c>
      <c r="H403" s="10">
        <f>Card_main!AE49</f>
        <v>0</v>
      </c>
      <c r="I403" s="10" t="str">
        <f>Card_main!AF49</f>
        <v>Hab</v>
      </c>
      <c r="J403" s="10" t="str">
        <f>Card_main!AG49</f>
        <v>Com</v>
      </c>
      <c r="K403">
        <f t="shared" si="100"/>
      </c>
      <c r="L403">
        <f t="shared" si="101"/>
      </c>
      <c r="M403">
        <f t="shared" si="102"/>
      </c>
      <c r="N403">
        <f t="shared" si="103"/>
        <v>0.3980000000000003</v>
      </c>
      <c r="O403">
        <f t="shared" si="104"/>
        <v>384</v>
      </c>
    </row>
    <row r="404" spans="4:15" ht="15">
      <c r="D404" s="78" t="s">
        <v>1790</v>
      </c>
      <c r="E404" s="87" t="s">
        <v>305</v>
      </c>
      <c r="F404" s="77" t="s">
        <v>1263</v>
      </c>
      <c r="G404" s="88" t="s">
        <v>410</v>
      </c>
      <c r="H404" s="10">
        <f>Card_main!AI2</f>
        <v>0</v>
      </c>
      <c r="I404" s="10" t="str">
        <f>Card_main!AJ2</f>
        <v>Hab</v>
      </c>
      <c r="J404" s="10" t="str">
        <f>Card_main!AK2</f>
        <v>Com</v>
      </c>
      <c r="K404">
        <f>IF(I404="Hab","",IF(I404&gt;0,I404,""))</f>
      </c>
      <c r="L404">
        <f>IF(J404="Com","",IF(J404&gt;0,J404,""))</f>
      </c>
      <c r="M404">
        <f>IF(AND(H404&lt;&gt;0,TRIM(H404)&lt;&gt;""),H404,IF(OR(K404&lt;&gt;"",L404&lt;&gt;""),"x",""))</f>
      </c>
      <c r="N404">
        <f>IF(M404&lt;&gt;"",INT(N403)+1,N403+0.001)</f>
        <v>0.3990000000000003</v>
      </c>
      <c r="O404">
        <f t="shared" si="104"/>
        <v>385</v>
      </c>
    </row>
    <row r="405" spans="4:15" ht="15">
      <c r="D405" s="78" t="s">
        <v>1791</v>
      </c>
      <c r="E405" s="87" t="s">
        <v>342</v>
      </c>
      <c r="F405" s="77" t="s">
        <v>1264</v>
      </c>
      <c r="G405" s="88" t="s">
        <v>411</v>
      </c>
      <c r="H405" s="10">
        <f>Card_main!AI3</f>
        <v>0</v>
      </c>
      <c r="I405" s="10" t="str">
        <f>Card_main!AJ3</f>
        <v>Hab</v>
      </c>
      <c r="J405" s="10" t="str">
        <f>Card_main!AK3</f>
        <v>Com</v>
      </c>
      <c r="K405">
        <f>IF(I405="Hab","",IF(I405&gt;0,I405,""))</f>
      </c>
      <c r="L405">
        <f>IF(J405="Com","",IF(J405&gt;0,J405,""))</f>
      </c>
      <c r="M405">
        <f>IF(AND(H405&lt;&gt;0,TRIM(H405)&lt;&gt;""),H405,IF(OR(K405&lt;&gt;"",L405&lt;&gt;""),"x",""))</f>
      </c>
      <c r="N405">
        <f>IF(M405&lt;&gt;"",INT(N404)+1,N404+0.001)</f>
        <v>0.4000000000000003</v>
      </c>
      <c r="O405">
        <f t="shared" si="104"/>
        <v>386</v>
      </c>
    </row>
    <row r="406" spans="4:15" ht="15">
      <c r="D406" s="78" t="s">
        <v>1792</v>
      </c>
      <c r="E406" s="87" t="s">
        <v>306</v>
      </c>
      <c r="F406" s="77" t="s">
        <v>1265</v>
      </c>
      <c r="G406" s="88" t="s">
        <v>412</v>
      </c>
      <c r="H406" s="10">
        <f>Card_main!AI4</f>
        <v>0</v>
      </c>
      <c r="I406" s="10" t="str">
        <f>Card_main!AJ4</f>
        <v>Hab</v>
      </c>
      <c r="J406" s="10" t="str">
        <f>Card_main!AK4</f>
        <v>Com</v>
      </c>
      <c r="K406">
        <f aca="true" t="shared" si="105" ref="K406:K469">IF(I406="Hab","",IF(I406&gt;0,I406,""))</f>
      </c>
      <c r="L406">
        <f aca="true" t="shared" si="106" ref="L406:L469">IF(J406="Com","",IF(J406&gt;0,J406,""))</f>
      </c>
      <c r="M406">
        <f aca="true" t="shared" si="107" ref="M406:M469">IF(AND(H406&lt;&gt;0,TRIM(H406)&lt;&gt;""),H406,IF(OR(K406&lt;&gt;"",L406&lt;&gt;""),"x",""))</f>
      </c>
      <c r="N406">
        <f aca="true" t="shared" si="108" ref="N406:N469">IF(M406&lt;&gt;"",INT(N405)+1,N405+0.001)</f>
        <v>0.4010000000000003</v>
      </c>
      <c r="O406">
        <f t="shared" si="104"/>
        <v>387</v>
      </c>
    </row>
    <row r="407" spans="4:15" ht="15">
      <c r="D407" s="78" t="s">
        <v>1793</v>
      </c>
      <c r="E407" s="87" t="s">
        <v>1266</v>
      </c>
      <c r="F407" s="77" t="s">
        <v>1267</v>
      </c>
      <c r="G407" s="88" t="s">
        <v>413</v>
      </c>
      <c r="H407" s="10">
        <f>Card_main!AI5</f>
        <v>0</v>
      </c>
      <c r="I407" s="10" t="str">
        <f>Card_main!AJ5</f>
        <v>Hab</v>
      </c>
      <c r="J407" s="10" t="str">
        <f>Card_main!AK5</f>
        <v>Com</v>
      </c>
      <c r="K407">
        <f t="shared" si="105"/>
      </c>
      <c r="L407">
        <f t="shared" si="106"/>
      </c>
      <c r="M407">
        <f t="shared" si="107"/>
      </c>
      <c r="N407">
        <f t="shared" si="108"/>
        <v>0.4020000000000003</v>
      </c>
      <c r="O407">
        <f aca="true" t="shared" si="109" ref="O407:O470">O406+1</f>
        <v>388</v>
      </c>
    </row>
    <row r="408" spans="4:15" ht="15">
      <c r="D408" s="78" t="s">
        <v>1794</v>
      </c>
      <c r="E408" s="87" t="s">
        <v>307</v>
      </c>
      <c r="F408" s="77" t="s">
        <v>1268</v>
      </c>
      <c r="G408" s="88" t="s">
        <v>414</v>
      </c>
      <c r="H408" s="10">
        <f>Card_main!AI6</f>
        <v>0</v>
      </c>
      <c r="I408" s="10" t="str">
        <f>Card_main!AJ6</f>
        <v>Hab</v>
      </c>
      <c r="J408" s="10" t="str">
        <f>Card_main!AK6</f>
        <v>Com</v>
      </c>
      <c r="K408">
        <f t="shared" si="105"/>
      </c>
      <c r="L408">
        <f t="shared" si="106"/>
      </c>
      <c r="M408">
        <f t="shared" si="107"/>
      </c>
      <c r="N408">
        <f t="shared" si="108"/>
        <v>0.4030000000000003</v>
      </c>
      <c r="O408">
        <f t="shared" si="109"/>
        <v>389</v>
      </c>
    </row>
    <row r="409" spans="4:15" ht="15">
      <c r="D409" s="78" t="s">
        <v>1795</v>
      </c>
      <c r="E409" s="87" t="s">
        <v>706</v>
      </c>
      <c r="F409" s="77" t="s">
        <v>1269</v>
      </c>
      <c r="G409" s="88" t="s">
        <v>415</v>
      </c>
      <c r="H409" s="10">
        <f>Card_main!AI7</f>
        <v>0</v>
      </c>
      <c r="I409" s="10" t="str">
        <f>Card_main!AJ7</f>
        <v>Hab</v>
      </c>
      <c r="J409" s="10" t="str">
        <f>Card_main!AK7</f>
        <v>Com</v>
      </c>
      <c r="K409">
        <f t="shared" si="105"/>
      </c>
      <c r="L409">
        <f t="shared" si="106"/>
      </c>
      <c r="M409">
        <f t="shared" si="107"/>
      </c>
      <c r="N409">
        <f t="shared" si="108"/>
        <v>0.4040000000000003</v>
      </c>
      <c r="O409">
        <f t="shared" si="109"/>
        <v>390</v>
      </c>
    </row>
    <row r="410" spans="4:15" ht="15">
      <c r="D410" s="78" t="s">
        <v>1796</v>
      </c>
      <c r="E410" s="87" t="s">
        <v>1170</v>
      </c>
      <c r="F410" s="77" t="s">
        <v>1270</v>
      </c>
      <c r="G410" s="88" t="s">
        <v>417</v>
      </c>
      <c r="H410" s="10">
        <f>Card_main!AI8</f>
        <v>0</v>
      </c>
      <c r="I410" s="10" t="str">
        <f>Card_main!AJ8</f>
        <v>Hab</v>
      </c>
      <c r="J410" s="10" t="str">
        <f>Card_main!AK8</f>
        <v>Com</v>
      </c>
      <c r="K410">
        <f t="shared" si="105"/>
      </c>
      <c r="L410">
        <f t="shared" si="106"/>
      </c>
      <c r="M410">
        <f t="shared" si="107"/>
      </c>
      <c r="N410">
        <f t="shared" si="108"/>
        <v>0.4050000000000003</v>
      </c>
      <c r="O410">
        <f t="shared" si="109"/>
        <v>391</v>
      </c>
    </row>
    <row r="411" spans="4:15" ht="15">
      <c r="D411" s="78" t="s">
        <v>1797</v>
      </c>
      <c r="E411" s="87" t="s">
        <v>957</v>
      </c>
      <c r="F411" s="77" t="s">
        <v>1271</v>
      </c>
      <c r="G411" s="88" t="s">
        <v>416</v>
      </c>
      <c r="H411" s="10">
        <f>Card_main!AI9</f>
        <v>0</v>
      </c>
      <c r="I411" s="10" t="str">
        <f>Card_main!AJ9</f>
        <v>Hab</v>
      </c>
      <c r="J411" s="10" t="str">
        <f>Card_main!AK9</f>
        <v>Com</v>
      </c>
      <c r="K411">
        <f t="shared" si="105"/>
      </c>
      <c r="L411">
        <f t="shared" si="106"/>
      </c>
      <c r="M411">
        <f t="shared" si="107"/>
      </c>
      <c r="N411">
        <f t="shared" si="108"/>
        <v>0.4060000000000003</v>
      </c>
      <c r="O411">
        <f t="shared" si="109"/>
        <v>392</v>
      </c>
    </row>
    <row r="412" spans="4:15" ht="15">
      <c r="D412" s="78" t="s">
        <v>1798</v>
      </c>
      <c r="E412" s="87" t="s">
        <v>308</v>
      </c>
      <c r="F412" s="77" t="s">
        <v>1272</v>
      </c>
      <c r="G412" s="88" t="s">
        <v>418</v>
      </c>
      <c r="H412" s="10">
        <f>Card_main!AI10</f>
        <v>0</v>
      </c>
      <c r="I412" s="10" t="str">
        <f>Card_main!AJ10</f>
        <v>Hab</v>
      </c>
      <c r="J412" s="10" t="str">
        <f>Card_main!AK10</f>
        <v>Com</v>
      </c>
      <c r="K412">
        <f t="shared" si="105"/>
      </c>
      <c r="L412">
        <f t="shared" si="106"/>
      </c>
      <c r="M412">
        <f t="shared" si="107"/>
      </c>
      <c r="N412">
        <f t="shared" si="108"/>
        <v>0.4070000000000003</v>
      </c>
      <c r="O412">
        <f t="shared" si="109"/>
        <v>393</v>
      </c>
    </row>
    <row r="413" spans="4:15" ht="15">
      <c r="D413" s="78" t="s">
        <v>1799</v>
      </c>
      <c r="E413" s="87" t="s">
        <v>367</v>
      </c>
      <c r="F413" s="77" t="s">
        <v>1273</v>
      </c>
      <c r="G413" s="88" t="s">
        <v>419</v>
      </c>
      <c r="H413" s="10">
        <f>Card_main!AI11</f>
        <v>0</v>
      </c>
      <c r="I413" s="10" t="str">
        <f>Card_main!AJ11</f>
        <v>Hab</v>
      </c>
      <c r="J413" s="10" t="str">
        <f>Card_main!AK11</f>
        <v>Com</v>
      </c>
      <c r="K413">
        <f t="shared" si="105"/>
      </c>
      <c r="L413">
        <f t="shared" si="106"/>
      </c>
      <c r="M413">
        <f t="shared" si="107"/>
      </c>
      <c r="N413">
        <f t="shared" si="108"/>
        <v>0.4080000000000003</v>
      </c>
      <c r="O413">
        <f t="shared" si="109"/>
        <v>394</v>
      </c>
    </row>
    <row r="414" spans="4:15" ht="15">
      <c r="D414" s="78" t="s">
        <v>1800</v>
      </c>
      <c r="E414" s="87" t="s">
        <v>343</v>
      </c>
      <c r="F414" s="77" t="s">
        <v>1274</v>
      </c>
      <c r="G414" s="88" t="s">
        <v>420</v>
      </c>
      <c r="H414" s="10">
        <f>Card_main!AI12</f>
        <v>0</v>
      </c>
      <c r="I414" s="10" t="str">
        <f>Card_main!AJ12</f>
        <v>Hab</v>
      </c>
      <c r="J414" s="10" t="str">
        <f>Card_main!AK12</f>
        <v>Com</v>
      </c>
      <c r="K414">
        <f t="shared" si="105"/>
      </c>
      <c r="L414">
        <f t="shared" si="106"/>
      </c>
      <c r="M414">
        <f t="shared" si="107"/>
      </c>
      <c r="N414">
        <f t="shared" si="108"/>
        <v>0.4090000000000003</v>
      </c>
      <c r="O414">
        <f t="shared" si="109"/>
        <v>395</v>
      </c>
    </row>
    <row r="415" spans="4:15" ht="15">
      <c r="D415" s="78" t="s">
        <v>1801</v>
      </c>
      <c r="E415" s="87" t="s">
        <v>344</v>
      </c>
      <c r="F415" s="77" t="s">
        <v>1275</v>
      </c>
      <c r="G415" s="88" t="s">
        <v>421</v>
      </c>
      <c r="H415" s="10">
        <f>Card_main!AI13</f>
        <v>0</v>
      </c>
      <c r="I415" s="10" t="str">
        <f>Card_main!AJ13</f>
        <v>Hab</v>
      </c>
      <c r="J415" s="10" t="str">
        <f>Card_main!AK13</f>
        <v>Com</v>
      </c>
      <c r="K415">
        <f t="shared" si="105"/>
      </c>
      <c r="L415">
        <f t="shared" si="106"/>
      </c>
      <c r="M415">
        <f t="shared" si="107"/>
      </c>
      <c r="N415">
        <f t="shared" si="108"/>
        <v>0.4100000000000003</v>
      </c>
      <c r="O415">
        <f t="shared" si="109"/>
        <v>396</v>
      </c>
    </row>
    <row r="416" spans="4:15" ht="15">
      <c r="D416" s="78" t="s">
        <v>1802</v>
      </c>
      <c r="E416" s="87" t="s">
        <v>345</v>
      </c>
      <c r="F416" s="77" t="s">
        <v>1276</v>
      </c>
      <c r="G416" s="88" t="s">
        <v>422</v>
      </c>
      <c r="H416" s="10">
        <f>Card_main!AI14</f>
        <v>0</v>
      </c>
      <c r="I416" s="10" t="str">
        <f>Card_main!AJ14</f>
        <v>Hab</v>
      </c>
      <c r="J416" s="10" t="str">
        <f>Card_main!AK14</f>
        <v>Com</v>
      </c>
      <c r="K416">
        <f t="shared" si="105"/>
      </c>
      <c r="L416">
        <f t="shared" si="106"/>
      </c>
      <c r="M416">
        <f t="shared" si="107"/>
      </c>
      <c r="N416">
        <f t="shared" si="108"/>
        <v>0.4110000000000003</v>
      </c>
      <c r="O416">
        <f t="shared" si="109"/>
        <v>397</v>
      </c>
    </row>
    <row r="417" spans="4:15" ht="15">
      <c r="D417" s="78" t="s">
        <v>1803</v>
      </c>
      <c r="E417" s="87" t="s">
        <v>309</v>
      </c>
      <c r="F417" s="77" t="s">
        <v>1277</v>
      </c>
      <c r="G417" s="88" t="s">
        <v>490</v>
      </c>
      <c r="H417" s="10">
        <f>Card_main!AI15</f>
        <v>0</v>
      </c>
      <c r="I417" s="10" t="str">
        <f>Card_main!AJ15</f>
        <v>Hab</v>
      </c>
      <c r="J417" s="10" t="str">
        <f>Card_main!AK15</f>
        <v>Com</v>
      </c>
      <c r="K417">
        <f t="shared" si="105"/>
      </c>
      <c r="L417">
        <f t="shared" si="106"/>
      </c>
      <c r="M417">
        <f t="shared" si="107"/>
      </c>
      <c r="N417">
        <f t="shared" si="108"/>
        <v>0.4120000000000003</v>
      </c>
      <c r="O417">
        <f t="shared" si="109"/>
        <v>398</v>
      </c>
    </row>
    <row r="418" spans="4:15" ht="15">
      <c r="D418" s="78" t="s">
        <v>1804</v>
      </c>
      <c r="E418" s="87" t="s">
        <v>1278</v>
      </c>
      <c r="F418" s="77" t="s">
        <v>1279</v>
      </c>
      <c r="G418" s="88" t="s">
        <v>488</v>
      </c>
      <c r="H418" s="10">
        <f>Card_main!AI16</f>
        <v>0</v>
      </c>
      <c r="I418" s="10" t="str">
        <f>Card_main!AJ16</f>
        <v>Hab</v>
      </c>
      <c r="J418" s="10" t="str">
        <f>Card_main!AK16</f>
        <v>Com</v>
      </c>
      <c r="K418">
        <f t="shared" si="105"/>
      </c>
      <c r="L418">
        <f t="shared" si="106"/>
      </c>
      <c r="M418">
        <f t="shared" si="107"/>
      </c>
      <c r="N418">
        <f t="shared" si="108"/>
        <v>0.4130000000000003</v>
      </c>
      <c r="O418">
        <f t="shared" si="109"/>
        <v>399</v>
      </c>
    </row>
    <row r="419" spans="4:15" ht="15">
      <c r="D419" s="78" t="s">
        <v>1805</v>
      </c>
      <c r="E419" s="87" t="s">
        <v>936</v>
      </c>
      <c r="F419" s="77" t="s">
        <v>1280</v>
      </c>
      <c r="G419" s="88" t="s">
        <v>489</v>
      </c>
      <c r="H419" s="10">
        <f>Card_main!AI17</f>
        <v>0</v>
      </c>
      <c r="I419" s="10" t="str">
        <f>Card_main!AJ17</f>
        <v>Hab</v>
      </c>
      <c r="J419" s="10" t="str">
        <f>Card_main!AK17</f>
        <v>Com</v>
      </c>
      <c r="K419">
        <f t="shared" si="105"/>
      </c>
      <c r="L419">
        <f t="shared" si="106"/>
      </c>
      <c r="M419">
        <f t="shared" si="107"/>
      </c>
      <c r="N419">
        <f t="shared" si="108"/>
        <v>0.4140000000000003</v>
      </c>
      <c r="O419">
        <f t="shared" si="109"/>
        <v>400</v>
      </c>
    </row>
    <row r="420" spans="4:15" ht="15">
      <c r="D420" s="78" t="s">
        <v>1806</v>
      </c>
      <c r="E420" s="87" t="s">
        <v>310</v>
      </c>
      <c r="F420" s="77" t="s">
        <v>1281</v>
      </c>
      <c r="G420" s="88" t="s">
        <v>432</v>
      </c>
      <c r="H420" s="10">
        <f>Card_main!AI18</f>
        <v>0</v>
      </c>
      <c r="I420" s="10" t="str">
        <f>Card_main!AJ18</f>
        <v>Hab</v>
      </c>
      <c r="J420" s="10" t="str">
        <f>Card_main!AK18</f>
        <v>Com</v>
      </c>
      <c r="K420">
        <f t="shared" si="105"/>
      </c>
      <c r="L420">
        <f t="shared" si="106"/>
      </c>
      <c r="M420">
        <f t="shared" si="107"/>
      </c>
      <c r="N420">
        <f t="shared" si="108"/>
        <v>0.4150000000000003</v>
      </c>
      <c r="O420">
        <f t="shared" si="109"/>
        <v>401</v>
      </c>
    </row>
    <row r="421" spans="4:15" ht="15">
      <c r="D421" s="78" t="s">
        <v>1807</v>
      </c>
      <c r="E421" s="87" t="s">
        <v>860</v>
      </c>
      <c r="F421" s="77" t="s">
        <v>1282</v>
      </c>
      <c r="G421" s="88" t="s">
        <v>433</v>
      </c>
      <c r="H421" s="10">
        <f>Card_main!AI19</f>
        <v>0</v>
      </c>
      <c r="I421" s="10" t="str">
        <f>Card_main!AJ19</f>
        <v>Hab</v>
      </c>
      <c r="J421" s="10" t="str">
        <f>Card_main!AK19</f>
        <v>Com</v>
      </c>
      <c r="K421">
        <f t="shared" si="105"/>
      </c>
      <c r="L421">
        <f t="shared" si="106"/>
      </c>
      <c r="M421">
        <f t="shared" si="107"/>
      </c>
      <c r="N421">
        <f t="shared" si="108"/>
        <v>0.4160000000000003</v>
      </c>
      <c r="O421">
        <f t="shared" si="109"/>
        <v>402</v>
      </c>
    </row>
    <row r="422" spans="4:15" ht="15">
      <c r="D422" s="78" t="s">
        <v>1808</v>
      </c>
      <c r="E422" s="87" t="s">
        <v>1283</v>
      </c>
      <c r="F422" s="77" t="s">
        <v>1284</v>
      </c>
      <c r="G422" s="88" t="s">
        <v>423</v>
      </c>
      <c r="H422" s="10">
        <f>Card_main!AI20</f>
        <v>0</v>
      </c>
      <c r="I422" s="10" t="str">
        <f>Card_main!AJ20</f>
        <v>Hab</v>
      </c>
      <c r="J422" s="10" t="str">
        <f>Card_main!AK20</f>
        <v>Com</v>
      </c>
      <c r="K422">
        <f t="shared" si="105"/>
      </c>
      <c r="L422">
        <f t="shared" si="106"/>
      </c>
      <c r="M422">
        <f t="shared" si="107"/>
      </c>
      <c r="N422">
        <f t="shared" si="108"/>
        <v>0.4170000000000003</v>
      </c>
      <c r="O422">
        <f t="shared" si="109"/>
        <v>403</v>
      </c>
    </row>
    <row r="423" spans="4:15" ht="15">
      <c r="D423" s="78" t="s">
        <v>1809</v>
      </c>
      <c r="E423" s="87" t="s">
        <v>1285</v>
      </c>
      <c r="F423" s="77" t="s">
        <v>1286</v>
      </c>
      <c r="G423" s="88" t="s">
        <v>424</v>
      </c>
      <c r="H423" s="10">
        <f>Card_main!AI21</f>
        <v>0</v>
      </c>
      <c r="I423" s="10" t="str">
        <f>Card_main!AJ21</f>
        <v>Hab</v>
      </c>
      <c r="J423" s="10" t="str">
        <f>Card_main!AK21</f>
        <v>Com</v>
      </c>
      <c r="K423">
        <f t="shared" si="105"/>
      </c>
      <c r="L423">
        <f t="shared" si="106"/>
      </c>
      <c r="M423">
        <f t="shared" si="107"/>
      </c>
      <c r="N423">
        <f t="shared" si="108"/>
        <v>0.4180000000000003</v>
      </c>
      <c r="O423">
        <f t="shared" si="109"/>
        <v>404</v>
      </c>
    </row>
    <row r="424" spans="4:15" ht="15">
      <c r="D424" s="78" t="s">
        <v>1810</v>
      </c>
      <c r="E424" s="87" t="s">
        <v>1287</v>
      </c>
      <c r="F424" s="77" t="s">
        <v>1288</v>
      </c>
      <c r="G424" s="88" t="s">
        <v>1289</v>
      </c>
      <c r="H424" s="10">
        <f>Card_main!AI22</f>
        <v>0</v>
      </c>
      <c r="I424" s="10" t="str">
        <f>Card_main!AJ22</f>
        <v>Hab</v>
      </c>
      <c r="J424" s="10" t="str">
        <f>Card_main!AK22</f>
        <v>Com</v>
      </c>
      <c r="K424">
        <f t="shared" si="105"/>
      </c>
      <c r="L424">
        <f t="shared" si="106"/>
      </c>
      <c r="M424">
        <f t="shared" si="107"/>
      </c>
      <c r="N424">
        <f t="shared" si="108"/>
        <v>0.4190000000000003</v>
      </c>
      <c r="O424">
        <f t="shared" si="109"/>
        <v>405</v>
      </c>
    </row>
    <row r="425" spans="4:15" ht="15">
      <c r="D425" s="78" t="s">
        <v>1811</v>
      </c>
      <c r="E425" s="87" t="s">
        <v>1290</v>
      </c>
      <c r="F425" s="77" t="s">
        <v>1291</v>
      </c>
      <c r="G425" s="88" t="s">
        <v>425</v>
      </c>
      <c r="H425" s="10">
        <f>Card_main!AI23</f>
        <v>0</v>
      </c>
      <c r="I425" s="10" t="str">
        <f>Card_main!AJ23</f>
        <v>Hab</v>
      </c>
      <c r="J425" s="10" t="str">
        <f>Card_main!AK23</f>
        <v>Com</v>
      </c>
      <c r="K425">
        <f t="shared" si="105"/>
      </c>
      <c r="L425">
        <f t="shared" si="106"/>
      </c>
      <c r="M425">
        <f t="shared" si="107"/>
      </c>
      <c r="N425">
        <f t="shared" si="108"/>
        <v>0.4200000000000003</v>
      </c>
      <c r="O425">
        <f t="shared" si="109"/>
        <v>406</v>
      </c>
    </row>
    <row r="426" spans="4:15" ht="15">
      <c r="D426" s="78" t="s">
        <v>1812</v>
      </c>
      <c r="E426" s="87" t="s">
        <v>311</v>
      </c>
      <c r="F426" s="77" t="s">
        <v>1292</v>
      </c>
      <c r="G426" s="88" t="s">
        <v>426</v>
      </c>
      <c r="H426" s="10">
        <f>Card_main!AI24</f>
        <v>0</v>
      </c>
      <c r="I426" s="10" t="str">
        <f>Card_main!AJ24</f>
        <v>Hab</v>
      </c>
      <c r="J426" s="10" t="str">
        <f>Card_main!AK24</f>
        <v>Com</v>
      </c>
      <c r="K426">
        <f t="shared" si="105"/>
      </c>
      <c r="L426">
        <f t="shared" si="106"/>
      </c>
      <c r="M426">
        <f t="shared" si="107"/>
      </c>
      <c r="N426">
        <f t="shared" si="108"/>
        <v>0.4210000000000003</v>
      </c>
      <c r="O426">
        <f t="shared" si="109"/>
        <v>407</v>
      </c>
    </row>
    <row r="427" spans="4:15" ht="15">
      <c r="D427" s="78" t="s">
        <v>1813</v>
      </c>
      <c r="E427" s="87" t="s">
        <v>1293</v>
      </c>
      <c r="F427" s="77" t="s">
        <v>1294</v>
      </c>
      <c r="G427" s="88" t="s">
        <v>427</v>
      </c>
      <c r="H427" s="10">
        <f>Card_main!AI25</f>
        <v>0</v>
      </c>
      <c r="I427" s="10" t="str">
        <f>Card_main!AJ25</f>
        <v>Hab</v>
      </c>
      <c r="J427" s="10" t="str">
        <f>Card_main!AK25</f>
        <v>Com</v>
      </c>
      <c r="K427">
        <f t="shared" si="105"/>
      </c>
      <c r="L427">
        <f t="shared" si="106"/>
      </c>
      <c r="M427">
        <f t="shared" si="107"/>
      </c>
      <c r="N427">
        <f t="shared" si="108"/>
        <v>0.4220000000000003</v>
      </c>
      <c r="O427">
        <f t="shared" si="109"/>
        <v>408</v>
      </c>
    </row>
    <row r="428" spans="4:15" ht="15">
      <c r="D428" s="78" t="s">
        <v>1814</v>
      </c>
      <c r="E428" s="87" t="s">
        <v>1295</v>
      </c>
      <c r="F428" s="77" t="s">
        <v>1296</v>
      </c>
      <c r="G428" s="88" t="s">
        <v>428</v>
      </c>
      <c r="H428" s="10">
        <f>Card_main!AI26</f>
        <v>0</v>
      </c>
      <c r="I428" s="10" t="str">
        <f>Card_main!AJ26</f>
        <v>Hab</v>
      </c>
      <c r="J428" s="10" t="str">
        <f>Card_main!AK26</f>
        <v>Com</v>
      </c>
      <c r="K428">
        <f t="shared" si="105"/>
      </c>
      <c r="L428">
        <f t="shared" si="106"/>
      </c>
      <c r="M428">
        <f t="shared" si="107"/>
      </c>
      <c r="N428">
        <f t="shared" si="108"/>
        <v>0.4230000000000003</v>
      </c>
      <c r="O428">
        <f t="shared" si="109"/>
        <v>409</v>
      </c>
    </row>
    <row r="429" spans="4:15" ht="15">
      <c r="D429" s="78" t="s">
        <v>1815</v>
      </c>
      <c r="E429" s="87" t="s">
        <v>346</v>
      </c>
      <c r="F429" s="77" t="s">
        <v>1297</v>
      </c>
      <c r="G429" s="88" t="s">
        <v>430</v>
      </c>
      <c r="H429" s="10">
        <f>Card_main!AI27</f>
        <v>0</v>
      </c>
      <c r="I429" s="10" t="str">
        <f>Card_main!AJ27</f>
        <v>Hab</v>
      </c>
      <c r="J429" s="10" t="str">
        <f>Card_main!AK27</f>
        <v>Com</v>
      </c>
      <c r="K429">
        <f t="shared" si="105"/>
      </c>
      <c r="L429">
        <f t="shared" si="106"/>
      </c>
      <c r="M429">
        <f t="shared" si="107"/>
      </c>
      <c r="N429">
        <f t="shared" si="108"/>
        <v>0.4240000000000003</v>
      </c>
      <c r="O429">
        <f t="shared" si="109"/>
        <v>410</v>
      </c>
    </row>
    <row r="430" spans="4:15" ht="15">
      <c r="D430" s="78" t="s">
        <v>1816</v>
      </c>
      <c r="E430" s="87" t="s">
        <v>1298</v>
      </c>
      <c r="F430" s="77" t="s">
        <v>1299</v>
      </c>
      <c r="G430" s="88" t="s">
        <v>431</v>
      </c>
      <c r="H430" s="10">
        <f>Card_main!AI28</f>
        <v>0</v>
      </c>
      <c r="I430" s="10" t="str">
        <f>Card_main!AJ28</f>
        <v>Hab</v>
      </c>
      <c r="J430" s="10" t="str">
        <f>Card_main!AK28</f>
        <v>Com</v>
      </c>
      <c r="K430">
        <f t="shared" si="105"/>
      </c>
      <c r="L430">
        <f t="shared" si="106"/>
      </c>
      <c r="M430">
        <f t="shared" si="107"/>
      </c>
      <c r="N430">
        <f t="shared" si="108"/>
        <v>0.4250000000000003</v>
      </c>
      <c r="O430">
        <f t="shared" si="109"/>
        <v>411</v>
      </c>
    </row>
    <row r="431" spans="4:15" ht="15">
      <c r="D431" s="78" t="s">
        <v>1817</v>
      </c>
      <c r="E431" s="87" t="s">
        <v>312</v>
      </c>
      <c r="F431" s="77" t="s">
        <v>1300</v>
      </c>
      <c r="G431" s="88" t="s">
        <v>496</v>
      </c>
      <c r="H431" s="10">
        <f>Card_main!AI29</f>
        <v>0</v>
      </c>
      <c r="I431" s="10" t="str">
        <f>Card_main!AJ29</f>
        <v>Hab</v>
      </c>
      <c r="J431" s="10" t="str">
        <f>Card_main!AK29</f>
        <v>Com</v>
      </c>
      <c r="K431">
        <f t="shared" si="105"/>
      </c>
      <c r="L431">
        <f t="shared" si="106"/>
      </c>
      <c r="M431">
        <f t="shared" si="107"/>
      </c>
      <c r="N431">
        <f t="shared" si="108"/>
        <v>0.4260000000000003</v>
      </c>
      <c r="O431">
        <f t="shared" si="109"/>
        <v>412</v>
      </c>
    </row>
    <row r="432" spans="4:15" ht="15">
      <c r="D432" s="78" t="s">
        <v>1818</v>
      </c>
      <c r="E432" s="87" t="s">
        <v>706</v>
      </c>
      <c r="F432" s="77" t="s">
        <v>1301</v>
      </c>
      <c r="G432" s="88" t="s">
        <v>434</v>
      </c>
      <c r="H432" s="10">
        <f>Card_main!AI30</f>
        <v>0</v>
      </c>
      <c r="I432" s="10" t="str">
        <f>Card_main!AJ30</f>
        <v>Hab</v>
      </c>
      <c r="J432" s="10" t="str">
        <f>Card_main!AK30</f>
        <v>Com</v>
      </c>
      <c r="K432">
        <f t="shared" si="105"/>
      </c>
      <c r="L432">
        <f t="shared" si="106"/>
      </c>
      <c r="M432">
        <f t="shared" si="107"/>
      </c>
      <c r="N432">
        <f t="shared" si="108"/>
        <v>0.4270000000000003</v>
      </c>
      <c r="O432">
        <f t="shared" si="109"/>
        <v>413</v>
      </c>
    </row>
    <row r="433" spans="4:15" ht="15">
      <c r="D433" s="78" t="s">
        <v>1819</v>
      </c>
      <c r="E433" s="87" t="s">
        <v>789</v>
      </c>
      <c r="F433" s="77" t="s">
        <v>1302</v>
      </c>
      <c r="G433" s="88" t="s">
        <v>435</v>
      </c>
      <c r="H433" s="10">
        <f>Card_main!AI31</f>
        <v>0</v>
      </c>
      <c r="I433" s="10" t="str">
        <f>Card_main!AJ31</f>
        <v>Hab</v>
      </c>
      <c r="J433" s="10" t="str">
        <f>Card_main!AK31</f>
        <v>Com</v>
      </c>
      <c r="K433">
        <f t="shared" si="105"/>
      </c>
      <c r="L433">
        <f t="shared" si="106"/>
      </c>
      <c r="M433">
        <f t="shared" si="107"/>
      </c>
      <c r="N433">
        <f t="shared" si="108"/>
        <v>0.4280000000000003</v>
      </c>
      <c r="O433">
        <f t="shared" si="109"/>
        <v>414</v>
      </c>
    </row>
    <row r="434" spans="4:15" ht="15">
      <c r="D434" s="78" t="s">
        <v>1820</v>
      </c>
      <c r="E434" s="87" t="s">
        <v>1410</v>
      </c>
      <c r="F434" s="77" t="s">
        <v>1303</v>
      </c>
      <c r="G434" s="88" t="s">
        <v>436</v>
      </c>
      <c r="H434" s="10">
        <f>Card_main!AI32</f>
        <v>0</v>
      </c>
      <c r="I434" s="10" t="str">
        <f>Card_main!AJ32</f>
        <v>Hab</v>
      </c>
      <c r="J434" s="10" t="str">
        <f>Card_main!AK32</f>
        <v>Com</v>
      </c>
      <c r="K434">
        <f t="shared" si="105"/>
      </c>
      <c r="L434">
        <f t="shared" si="106"/>
      </c>
      <c r="M434">
        <f t="shared" si="107"/>
      </c>
      <c r="N434">
        <f t="shared" si="108"/>
        <v>0.4290000000000003</v>
      </c>
      <c r="O434">
        <f t="shared" si="109"/>
        <v>415</v>
      </c>
    </row>
    <row r="435" spans="4:15" ht="15">
      <c r="D435" s="78" t="s">
        <v>1821</v>
      </c>
      <c r="E435" s="87" t="s">
        <v>1304</v>
      </c>
      <c r="F435" s="77" t="s">
        <v>1305</v>
      </c>
      <c r="G435" s="88" t="s">
        <v>437</v>
      </c>
      <c r="H435" s="10">
        <f>Card_main!AI33</f>
        <v>0</v>
      </c>
      <c r="I435" s="10" t="str">
        <f>Card_main!AJ33</f>
        <v>Hab</v>
      </c>
      <c r="J435" s="10" t="str">
        <f>Card_main!AK33</f>
        <v>Com</v>
      </c>
      <c r="K435">
        <f t="shared" si="105"/>
      </c>
      <c r="L435">
        <f t="shared" si="106"/>
      </c>
      <c r="M435">
        <f t="shared" si="107"/>
      </c>
      <c r="N435">
        <f t="shared" si="108"/>
        <v>0.4300000000000003</v>
      </c>
      <c r="O435">
        <f t="shared" si="109"/>
        <v>416</v>
      </c>
    </row>
    <row r="436" spans="4:15" ht="15">
      <c r="D436" s="78" t="s">
        <v>1822</v>
      </c>
      <c r="E436" s="87" t="s">
        <v>1306</v>
      </c>
      <c r="F436" s="77" t="s">
        <v>1307</v>
      </c>
      <c r="G436" s="88" t="s">
        <v>438</v>
      </c>
      <c r="H436" s="10">
        <f>Card_main!AI34</f>
        <v>0</v>
      </c>
      <c r="I436" s="10" t="str">
        <f>Card_main!AJ34</f>
        <v>Hab</v>
      </c>
      <c r="J436" s="10" t="str">
        <f>Card_main!AK34</f>
        <v>Com</v>
      </c>
      <c r="K436">
        <f t="shared" si="105"/>
      </c>
      <c r="L436">
        <f t="shared" si="106"/>
      </c>
      <c r="M436">
        <f t="shared" si="107"/>
      </c>
      <c r="N436">
        <f t="shared" si="108"/>
        <v>0.4310000000000003</v>
      </c>
      <c r="O436">
        <f t="shared" si="109"/>
        <v>417</v>
      </c>
    </row>
    <row r="437" spans="4:15" ht="15">
      <c r="D437" s="78" t="s">
        <v>1823</v>
      </c>
      <c r="E437" s="87" t="s">
        <v>313</v>
      </c>
      <c r="F437" s="77" t="s">
        <v>1308</v>
      </c>
      <c r="G437" s="88" t="s">
        <v>439</v>
      </c>
      <c r="H437" s="10">
        <f>Card_main!AI35</f>
        <v>0</v>
      </c>
      <c r="I437" s="10" t="str">
        <f>Card_main!AJ35</f>
        <v>Hab</v>
      </c>
      <c r="J437" s="10" t="str">
        <f>Card_main!AK35</f>
        <v>Com</v>
      </c>
      <c r="K437">
        <f t="shared" si="105"/>
      </c>
      <c r="L437">
        <f t="shared" si="106"/>
      </c>
      <c r="M437">
        <f t="shared" si="107"/>
      </c>
      <c r="N437">
        <f t="shared" si="108"/>
        <v>0.43200000000000033</v>
      </c>
      <c r="O437">
        <f t="shared" si="109"/>
        <v>418</v>
      </c>
    </row>
    <row r="438" spans="4:15" ht="15">
      <c r="D438" s="78" t="s">
        <v>1824</v>
      </c>
      <c r="E438" s="87" t="s">
        <v>314</v>
      </c>
      <c r="F438" s="77" t="s">
        <v>1309</v>
      </c>
      <c r="G438" s="88" t="s">
        <v>440</v>
      </c>
      <c r="H438" s="10">
        <f>Card_main!AI36</f>
        <v>0</v>
      </c>
      <c r="I438" s="10" t="str">
        <f>Card_main!AJ36</f>
        <v>Hab</v>
      </c>
      <c r="J438" s="10" t="str">
        <f>Card_main!AK36</f>
        <v>Com</v>
      </c>
      <c r="K438">
        <f t="shared" si="105"/>
      </c>
      <c r="L438">
        <f t="shared" si="106"/>
      </c>
      <c r="M438">
        <f t="shared" si="107"/>
      </c>
      <c r="N438">
        <f t="shared" si="108"/>
        <v>0.43300000000000033</v>
      </c>
      <c r="O438">
        <f t="shared" si="109"/>
        <v>419</v>
      </c>
    </row>
    <row r="439" spans="4:15" ht="15">
      <c r="D439" s="78" t="s">
        <v>1825</v>
      </c>
      <c r="E439" s="87" t="s">
        <v>1310</v>
      </c>
      <c r="F439" s="77" t="s">
        <v>1311</v>
      </c>
      <c r="G439" s="88" t="s">
        <v>441</v>
      </c>
      <c r="H439" s="10">
        <f>Card_main!AI37</f>
        <v>0</v>
      </c>
      <c r="I439" s="10" t="str">
        <f>Card_main!AJ37</f>
        <v>Hab</v>
      </c>
      <c r="J439" s="10" t="str">
        <f>Card_main!AK37</f>
        <v>Com</v>
      </c>
      <c r="K439">
        <f t="shared" si="105"/>
      </c>
      <c r="L439">
        <f t="shared" si="106"/>
      </c>
      <c r="M439">
        <f t="shared" si="107"/>
      </c>
      <c r="N439">
        <f t="shared" si="108"/>
        <v>0.43400000000000033</v>
      </c>
      <c r="O439">
        <f t="shared" si="109"/>
        <v>420</v>
      </c>
    </row>
    <row r="440" spans="4:15" ht="15">
      <c r="D440" s="78" t="s">
        <v>1826</v>
      </c>
      <c r="E440" s="87" t="s">
        <v>1312</v>
      </c>
      <c r="F440" s="77" t="s">
        <v>1313</v>
      </c>
      <c r="G440" s="88" t="s">
        <v>442</v>
      </c>
      <c r="H440" s="10">
        <f>Card_main!AI38</f>
        <v>0</v>
      </c>
      <c r="I440" s="10" t="str">
        <f>Card_main!AJ38</f>
        <v>Hab</v>
      </c>
      <c r="J440" s="10" t="str">
        <f>Card_main!AK38</f>
        <v>Com</v>
      </c>
      <c r="K440">
        <f t="shared" si="105"/>
      </c>
      <c r="L440">
        <f t="shared" si="106"/>
      </c>
      <c r="M440">
        <f t="shared" si="107"/>
      </c>
      <c r="N440">
        <f t="shared" si="108"/>
        <v>0.43500000000000033</v>
      </c>
      <c r="O440">
        <f t="shared" si="109"/>
        <v>421</v>
      </c>
    </row>
    <row r="441" spans="4:15" ht="15">
      <c r="D441" s="78" t="s">
        <v>1827</v>
      </c>
      <c r="E441" s="87" t="s">
        <v>315</v>
      </c>
      <c r="F441" s="77" t="s">
        <v>1314</v>
      </c>
      <c r="G441" s="88" t="s">
        <v>443</v>
      </c>
      <c r="H441" s="10">
        <f>Card_main!AI39</f>
        <v>0</v>
      </c>
      <c r="I441" s="10" t="str">
        <f>Card_main!AJ39</f>
        <v>Hab</v>
      </c>
      <c r="J441" s="10" t="str">
        <f>Card_main!AK39</f>
        <v>Com</v>
      </c>
      <c r="K441">
        <f t="shared" si="105"/>
      </c>
      <c r="L441">
        <f t="shared" si="106"/>
      </c>
      <c r="M441">
        <f t="shared" si="107"/>
      </c>
      <c r="N441">
        <f t="shared" si="108"/>
        <v>0.43600000000000033</v>
      </c>
      <c r="O441">
        <f t="shared" si="109"/>
        <v>422</v>
      </c>
    </row>
    <row r="442" spans="4:15" ht="15">
      <c r="D442" s="78" t="s">
        <v>1828</v>
      </c>
      <c r="E442" s="87" t="s">
        <v>352</v>
      </c>
      <c r="F442" s="77" t="s">
        <v>1315</v>
      </c>
      <c r="G442" s="88" t="s">
        <v>444</v>
      </c>
      <c r="H442" s="10">
        <f>Card_main!AI40</f>
        <v>0</v>
      </c>
      <c r="I442" s="10" t="str">
        <f>Card_main!AJ40</f>
        <v>Hab</v>
      </c>
      <c r="J442" s="10" t="str">
        <f>Card_main!AK40</f>
        <v>Com</v>
      </c>
      <c r="K442">
        <f t="shared" si="105"/>
      </c>
      <c r="L442">
        <f t="shared" si="106"/>
      </c>
      <c r="M442">
        <f t="shared" si="107"/>
      </c>
      <c r="N442">
        <f t="shared" si="108"/>
        <v>0.43700000000000033</v>
      </c>
      <c r="O442">
        <f t="shared" si="109"/>
        <v>423</v>
      </c>
    </row>
    <row r="443" spans="4:15" ht="15">
      <c r="D443" s="78" t="s">
        <v>1829</v>
      </c>
      <c r="E443" s="87" t="s">
        <v>1316</v>
      </c>
      <c r="F443" s="77" t="s">
        <v>1317</v>
      </c>
      <c r="G443" s="88" t="s">
        <v>445</v>
      </c>
      <c r="H443" s="10">
        <f>Card_main!AI41</f>
        <v>0</v>
      </c>
      <c r="I443" s="10" t="str">
        <f>Card_main!AJ41</f>
        <v>Hab</v>
      </c>
      <c r="J443" s="10" t="str">
        <f>Card_main!AK41</f>
        <v>Com</v>
      </c>
      <c r="K443">
        <f t="shared" si="105"/>
      </c>
      <c r="L443">
        <f t="shared" si="106"/>
      </c>
      <c r="M443">
        <f t="shared" si="107"/>
      </c>
      <c r="N443">
        <f t="shared" si="108"/>
        <v>0.43800000000000033</v>
      </c>
      <c r="O443">
        <f t="shared" si="109"/>
        <v>424</v>
      </c>
    </row>
    <row r="444" spans="4:15" ht="15">
      <c r="D444" s="78" t="s">
        <v>1830</v>
      </c>
      <c r="E444" s="87" t="s">
        <v>1318</v>
      </c>
      <c r="F444" s="77" t="s">
        <v>1319</v>
      </c>
      <c r="G444" s="88" t="s">
        <v>446</v>
      </c>
      <c r="H444" s="10">
        <f>Card_main!AI42</f>
        <v>0</v>
      </c>
      <c r="I444" s="10" t="str">
        <f>Card_main!AJ42</f>
        <v>Hab</v>
      </c>
      <c r="J444" s="10" t="str">
        <f>Card_main!AK42</f>
        <v>Com</v>
      </c>
      <c r="K444">
        <f t="shared" si="105"/>
      </c>
      <c r="L444">
        <f t="shared" si="106"/>
      </c>
      <c r="M444">
        <f t="shared" si="107"/>
      </c>
      <c r="N444">
        <f t="shared" si="108"/>
        <v>0.43900000000000033</v>
      </c>
      <c r="O444">
        <f t="shared" si="109"/>
        <v>425</v>
      </c>
    </row>
    <row r="445" spans="4:15" ht="15">
      <c r="D445" s="78" t="s">
        <v>1831</v>
      </c>
      <c r="E445" s="87" t="s">
        <v>316</v>
      </c>
      <c r="F445" s="77" t="s">
        <v>1320</v>
      </c>
      <c r="G445" s="88" t="s">
        <v>447</v>
      </c>
      <c r="H445" s="10">
        <f>Card_main!AI43</f>
        <v>0</v>
      </c>
      <c r="I445" s="10" t="str">
        <f>Card_main!AJ43</f>
        <v>Hab</v>
      </c>
      <c r="J445" s="10" t="str">
        <f>Card_main!AK43</f>
        <v>Com</v>
      </c>
      <c r="K445">
        <f t="shared" si="105"/>
      </c>
      <c r="L445">
        <f t="shared" si="106"/>
      </c>
      <c r="M445">
        <f t="shared" si="107"/>
      </c>
      <c r="N445">
        <f t="shared" si="108"/>
        <v>0.44000000000000034</v>
      </c>
      <c r="O445">
        <f t="shared" si="109"/>
        <v>426</v>
      </c>
    </row>
    <row r="446" spans="4:15" ht="15">
      <c r="D446" s="78" t="s">
        <v>1832</v>
      </c>
      <c r="E446" s="87" t="s">
        <v>1321</v>
      </c>
      <c r="F446" s="77" t="s">
        <v>1322</v>
      </c>
      <c r="G446" s="88" t="s">
        <v>1323</v>
      </c>
      <c r="H446" s="10">
        <f>Card_main!AI44</f>
        <v>0</v>
      </c>
      <c r="I446" s="10" t="str">
        <f>Card_main!AJ44</f>
        <v>Hab</v>
      </c>
      <c r="J446" s="10" t="str">
        <f>Card_main!AK44</f>
        <v>Com</v>
      </c>
      <c r="K446">
        <f t="shared" si="105"/>
      </c>
      <c r="L446">
        <f t="shared" si="106"/>
      </c>
      <c r="M446">
        <f t="shared" si="107"/>
      </c>
      <c r="N446">
        <f t="shared" si="108"/>
        <v>0.44100000000000034</v>
      </c>
      <c r="O446">
        <f t="shared" si="109"/>
        <v>427</v>
      </c>
    </row>
    <row r="447" spans="4:15" ht="15">
      <c r="D447" s="78" t="s">
        <v>1833</v>
      </c>
      <c r="E447" s="87" t="s">
        <v>1324</v>
      </c>
      <c r="F447" s="77" t="s">
        <v>1325</v>
      </c>
      <c r="G447" s="88" t="s">
        <v>448</v>
      </c>
      <c r="H447" s="10">
        <f>Card_main!AI45</f>
        <v>0</v>
      </c>
      <c r="I447" s="10" t="str">
        <f>Card_main!AJ45</f>
        <v>Hab</v>
      </c>
      <c r="J447" s="10" t="str">
        <f>Card_main!AK45</f>
        <v>Com</v>
      </c>
      <c r="K447">
        <f t="shared" si="105"/>
      </c>
      <c r="L447">
        <f t="shared" si="106"/>
      </c>
      <c r="M447">
        <f t="shared" si="107"/>
      </c>
      <c r="N447">
        <f t="shared" si="108"/>
        <v>0.44200000000000034</v>
      </c>
      <c r="O447">
        <f t="shared" si="109"/>
        <v>428</v>
      </c>
    </row>
    <row r="448" spans="4:15" ht="15">
      <c r="D448" s="78" t="s">
        <v>1834</v>
      </c>
      <c r="E448" s="87" t="s">
        <v>681</v>
      </c>
      <c r="F448" s="77" t="s">
        <v>1326</v>
      </c>
      <c r="G448" s="88" t="s">
        <v>1327</v>
      </c>
      <c r="H448" s="10">
        <f>Card_main!AI46</f>
        <v>0</v>
      </c>
      <c r="I448" s="10" t="str">
        <f>Card_main!AJ46</f>
        <v>Hab</v>
      </c>
      <c r="J448" s="10" t="str">
        <f>Card_main!AK46</f>
        <v>Com</v>
      </c>
      <c r="K448">
        <f t="shared" si="105"/>
      </c>
      <c r="L448">
        <f t="shared" si="106"/>
      </c>
      <c r="M448">
        <f t="shared" si="107"/>
      </c>
      <c r="N448">
        <f t="shared" si="108"/>
        <v>0.44300000000000034</v>
      </c>
      <c r="O448">
        <f t="shared" si="109"/>
        <v>429</v>
      </c>
    </row>
    <row r="449" spans="4:15" ht="15">
      <c r="D449" s="78" t="s">
        <v>1835</v>
      </c>
      <c r="E449" s="87" t="s">
        <v>317</v>
      </c>
      <c r="F449" s="77" t="s">
        <v>1328</v>
      </c>
      <c r="G449" s="88" t="s">
        <v>429</v>
      </c>
      <c r="H449" s="10">
        <f>Card_main!AI47</f>
        <v>0</v>
      </c>
      <c r="I449" s="10" t="str">
        <f>Card_main!AJ47</f>
        <v>Hab</v>
      </c>
      <c r="J449" s="10" t="str">
        <f>Card_main!AK47</f>
        <v>Com</v>
      </c>
      <c r="K449">
        <f t="shared" si="105"/>
      </c>
      <c r="L449">
        <f t="shared" si="106"/>
      </c>
      <c r="M449">
        <f t="shared" si="107"/>
      </c>
      <c r="N449">
        <f t="shared" si="108"/>
        <v>0.44400000000000034</v>
      </c>
      <c r="O449">
        <f t="shared" si="109"/>
        <v>430</v>
      </c>
    </row>
    <row r="450" spans="4:15" ht="15">
      <c r="D450" s="78" t="s">
        <v>1836</v>
      </c>
      <c r="E450" s="87" t="s">
        <v>318</v>
      </c>
      <c r="F450" s="77" t="s">
        <v>1329</v>
      </c>
      <c r="G450" s="88" t="s">
        <v>449</v>
      </c>
      <c r="H450" s="10">
        <f>Card_main!AI48</f>
        <v>0</v>
      </c>
      <c r="I450" s="10" t="str">
        <f>Card_main!AJ48</f>
        <v>Hab</v>
      </c>
      <c r="J450" s="10" t="str">
        <f>Card_main!AK48</f>
        <v>Com</v>
      </c>
      <c r="K450">
        <f t="shared" si="105"/>
      </c>
      <c r="L450">
        <f t="shared" si="106"/>
      </c>
      <c r="M450">
        <f t="shared" si="107"/>
      </c>
      <c r="N450">
        <f t="shared" si="108"/>
        <v>0.44500000000000034</v>
      </c>
      <c r="O450">
        <f t="shared" si="109"/>
        <v>431</v>
      </c>
    </row>
    <row r="451" spans="4:15" ht="15">
      <c r="D451" s="78" t="s">
        <v>1837</v>
      </c>
      <c r="E451" s="87" t="s">
        <v>1330</v>
      </c>
      <c r="F451" s="77" t="s">
        <v>1331</v>
      </c>
      <c r="G451" s="88" t="s">
        <v>450</v>
      </c>
      <c r="H451" s="10">
        <f>Card_main!AI49</f>
        <v>0</v>
      </c>
      <c r="I451" s="10" t="str">
        <f>Card_main!AJ49</f>
        <v>Hab</v>
      </c>
      <c r="J451" s="10" t="str">
        <f>Card_main!AK49</f>
        <v>Com</v>
      </c>
      <c r="K451">
        <f t="shared" si="105"/>
      </c>
      <c r="L451">
        <f t="shared" si="106"/>
      </c>
      <c r="M451">
        <f t="shared" si="107"/>
      </c>
      <c r="N451">
        <f t="shared" si="108"/>
        <v>0.44600000000000034</v>
      </c>
      <c r="O451">
        <f t="shared" si="109"/>
        <v>432</v>
      </c>
    </row>
    <row r="452" spans="4:15" ht="15">
      <c r="D452" s="78" t="s">
        <v>1838</v>
      </c>
      <c r="E452" s="87" t="s">
        <v>319</v>
      </c>
      <c r="F452" s="77" t="s">
        <v>1332</v>
      </c>
      <c r="G452" s="88" t="s">
        <v>451</v>
      </c>
      <c r="H452" s="11">
        <f>Card_main!AM2</f>
        <v>0</v>
      </c>
      <c r="I452" s="11" t="str">
        <f>Card_main!AN2</f>
        <v>Hab</v>
      </c>
      <c r="J452" s="11" t="str">
        <f>Card_main!AO2</f>
        <v>Com</v>
      </c>
      <c r="K452">
        <f t="shared" si="105"/>
      </c>
      <c r="L452">
        <f t="shared" si="106"/>
      </c>
      <c r="M452">
        <f t="shared" si="107"/>
      </c>
      <c r="N452">
        <f t="shared" si="108"/>
        <v>0.44700000000000034</v>
      </c>
      <c r="O452">
        <f t="shared" si="109"/>
        <v>433</v>
      </c>
    </row>
    <row r="453" spans="4:15" ht="15">
      <c r="D453" s="78" t="s">
        <v>1839</v>
      </c>
      <c r="E453" s="87" t="s">
        <v>1333</v>
      </c>
      <c r="F453" s="77" t="s">
        <v>1334</v>
      </c>
      <c r="G453" s="88" t="s">
        <v>452</v>
      </c>
      <c r="H453" s="11">
        <f>Card_main!AM3</f>
        <v>0</v>
      </c>
      <c r="I453" s="11" t="str">
        <f>Card_main!AN3</f>
        <v>Hab</v>
      </c>
      <c r="J453" s="11" t="str">
        <f>Card_main!AO3</f>
        <v>Com</v>
      </c>
      <c r="K453">
        <f t="shared" si="105"/>
      </c>
      <c r="L453">
        <f t="shared" si="106"/>
      </c>
      <c r="M453">
        <f t="shared" si="107"/>
      </c>
      <c r="N453">
        <f t="shared" si="108"/>
        <v>0.44800000000000034</v>
      </c>
      <c r="O453">
        <f t="shared" si="109"/>
        <v>434</v>
      </c>
    </row>
    <row r="454" spans="4:15" ht="15">
      <c r="D454" s="78" t="s">
        <v>1840</v>
      </c>
      <c r="E454" s="87" t="s">
        <v>320</v>
      </c>
      <c r="F454" s="77" t="s">
        <v>1335</v>
      </c>
      <c r="G454" s="88" t="s">
        <v>453</v>
      </c>
      <c r="H454" s="11">
        <f>Card_main!AM4</f>
        <v>0</v>
      </c>
      <c r="I454" s="11" t="str">
        <f>Card_main!AN4</f>
        <v>Hab</v>
      </c>
      <c r="J454" s="11" t="str">
        <f>Card_main!AO4</f>
        <v>Com</v>
      </c>
      <c r="K454">
        <f t="shared" si="105"/>
      </c>
      <c r="L454">
        <f t="shared" si="106"/>
      </c>
      <c r="M454">
        <f t="shared" si="107"/>
      </c>
      <c r="N454">
        <f t="shared" si="108"/>
        <v>0.44900000000000034</v>
      </c>
      <c r="O454">
        <f t="shared" si="109"/>
        <v>435</v>
      </c>
    </row>
    <row r="455" spans="4:15" ht="15">
      <c r="D455" s="78" t="s">
        <v>1841</v>
      </c>
      <c r="E455" s="87" t="s">
        <v>321</v>
      </c>
      <c r="F455" s="77" t="s">
        <v>1336</v>
      </c>
      <c r="G455" s="88" t="s">
        <v>454</v>
      </c>
      <c r="H455" s="11">
        <f>Card_main!AM5</f>
        <v>0</v>
      </c>
      <c r="I455" s="11" t="str">
        <f>Card_main!AN5</f>
        <v>Hab</v>
      </c>
      <c r="J455" s="11" t="str">
        <f>Card_main!AO5</f>
        <v>Com</v>
      </c>
      <c r="K455">
        <f t="shared" si="105"/>
      </c>
      <c r="L455">
        <f t="shared" si="106"/>
      </c>
      <c r="M455">
        <f t="shared" si="107"/>
      </c>
      <c r="N455">
        <f t="shared" si="108"/>
        <v>0.45000000000000034</v>
      </c>
      <c r="O455">
        <f t="shared" si="109"/>
        <v>436</v>
      </c>
    </row>
    <row r="456" spans="4:15" ht="15">
      <c r="D456" s="78" t="s">
        <v>1842</v>
      </c>
      <c r="E456" s="87" t="s">
        <v>1144</v>
      </c>
      <c r="F456" s="77" t="s">
        <v>1337</v>
      </c>
      <c r="G456" s="88" t="s">
        <v>455</v>
      </c>
      <c r="H456" s="11">
        <f>Card_main!AM6</f>
        <v>0</v>
      </c>
      <c r="I456" s="11" t="str">
        <f>Card_main!AN6</f>
        <v>Hab</v>
      </c>
      <c r="J456" s="11" t="str">
        <f>Card_main!AO6</f>
        <v>Com</v>
      </c>
      <c r="K456">
        <f t="shared" si="105"/>
      </c>
      <c r="L456">
        <f t="shared" si="106"/>
      </c>
      <c r="M456">
        <f t="shared" si="107"/>
      </c>
      <c r="N456">
        <f t="shared" si="108"/>
        <v>0.45100000000000035</v>
      </c>
      <c r="O456">
        <f t="shared" si="109"/>
        <v>437</v>
      </c>
    </row>
    <row r="457" spans="4:15" ht="15">
      <c r="D457" s="78" t="s">
        <v>1843</v>
      </c>
      <c r="E457" s="87" t="s">
        <v>322</v>
      </c>
      <c r="F457" s="77" t="s">
        <v>1338</v>
      </c>
      <c r="G457" s="88" t="s">
        <v>457</v>
      </c>
      <c r="H457" s="11">
        <f>Card_main!AM7</f>
        <v>0</v>
      </c>
      <c r="I457" s="11" t="str">
        <f>Card_main!AN7</f>
        <v>Hab</v>
      </c>
      <c r="J457" s="11" t="str">
        <f>Card_main!AO7</f>
        <v>Com</v>
      </c>
      <c r="K457">
        <f t="shared" si="105"/>
      </c>
      <c r="L457">
        <f t="shared" si="106"/>
      </c>
      <c r="M457">
        <f t="shared" si="107"/>
      </c>
      <c r="N457">
        <f t="shared" si="108"/>
        <v>0.45200000000000035</v>
      </c>
      <c r="O457">
        <f t="shared" si="109"/>
        <v>438</v>
      </c>
    </row>
    <row r="458" spans="4:15" ht="15">
      <c r="D458" s="78" t="s">
        <v>1844</v>
      </c>
      <c r="E458" s="87" t="s">
        <v>1339</v>
      </c>
      <c r="F458" s="77" t="s">
        <v>1340</v>
      </c>
      <c r="G458" s="88" t="s">
        <v>456</v>
      </c>
      <c r="H458" s="11">
        <f>Card_main!AM8</f>
        <v>0</v>
      </c>
      <c r="I458" s="11" t="str">
        <f>Card_main!AN8</f>
        <v>Hab</v>
      </c>
      <c r="J458" s="11" t="str">
        <f>Card_main!AO8</f>
        <v>Com</v>
      </c>
      <c r="K458">
        <f t="shared" si="105"/>
      </c>
      <c r="L458">
        <f t="shared" si="106"/>
      </c>
      <c r="M458">
        <f t="shared" si="107"/>
      </c>
      <c r="N458">
        <f t="shared" si="108"/>
        <v>0.45300000000000035</v>
      </c>
      <c r="O458">
        <f t="shared" si="109"/>
        <v>439</v>
      </c>
    </row>
    <row r="459" spans="4:15" ht="15">
      <c r="D459" s="78" t="s">
        <v>1845</v>
      </c>
      <c r="E459" s="87" t="s">
        <v>1341</v>
      </c>
      <c r="F459" s="77" t="s">
        <v>1342</v>
      </c>
      <c r="G459" s="88" t="s">
        <v>458</v>
      </c>
      <c r="H459" s="11">
        <f>Card_main!AM9</f>
        <v>0</v>
      </c>
      <c r="I459" s="11" t="str">
        <f>Card_main!AN9</f>
        <v>Hab</v>
      </c>
      <c r="J459" s="11" t="str">
        <f>Card_main!AO9</f>
        <v>Com</v>
      </c>
      <c r="K459">
        <f t="shared" si="105"/>
      </c>
      <c r="L459">
        <f t="shared" si="106"/>
      </c>
      <c r="M459">
        <f t="shared" si="107"/>
      </c>
      <c r="N459">
        <f t="shared" si="108"/>
        <v>0.45400000000000035</v>
      </c>
      <c r="O459">
        <f t="shared" si="109"/>
        <v>440</v>
      </c>
    </row>
    <row r="460" spans="4:15" ht="15">
      <c r="D460" s="78" t="s">
        <v>1846</v>
      </c>
      <c r="E460" s="87" t="s">
        <v>368</v>
      </c>
      <c r="F460" s="77" t="s">
        <v>1343</v>
      </c>
      <c r="G460" s="88" t="s">
        <v>387</v>
      </c>
      <c r="H460" s="11">
        <f>Card_main!AM10</f>
        <v>0</v>
      </c>
      <c r="I460" s="11" t="str">
        <f>Card_main!AN10</f>
        <v>Hab</v>
      </c>
      <c r="J460" s="11" t="str">
        <f>Card_main!AO10</f>
        <v>Com</v>
      </c>
      <c r="K460">
        <f t="shared" si="105"/>
      </c>
      <c r="L460">
        <f t="shared" si="106"/>
      </c>
      <c r="M460">
        <f t="shared" si="107"/>
      </c>
      <c r="N460">
        <f t="shared" si="108"/>
        <v>0.45500000000000035</v>
      </c>
      <c r="O460">
        <f t="shared" si="109"/>
        <v>441</v>
      </c>
    </row>
    <row r="461" spans="4:15" ht="15">
      <c r="D461" s="78" t="s">
        <v>1847</v>
      </c>
      <c r="E461" s="87" t="s">
        <v>323</v>
      </c>
      <c r="F461" s="77" t="s">
        <v>1344</v>
      </c>
      <c r="G461" s="90" t="s">
        <v>460</v>
      </c>
      <c r="H461" s="11">
        <f>Card_main!AM11</f>
        <v>0</v>
      </c>
      <c r="I461" s="11" t="str">
        <f>Card_main!AN11</f>
        <v>Hab</v>
      </c>
      <c r="J461" s="11" t="str">
        <f>Card_main!AO11</f>
        <v>Com</v>
      </c>
      <c r="K461">
        <f t="shared" si="105"/>
      </c>
      <c r="L461">
        <f t="shared" si="106"/>
      </c>
      <c r="M461">
        <f t="shared" si="107"/>
      </c>
      <c r="N461">
        <f t="shared" si="108"/>
        <v>0.45600000000000035</v>
      </c>
      <c r="O461">
        <f t="shared" si="109"/>
        <v>442</v>
      </c>
    </row>
    <row r="462" spans="4:15" ht="15">
      <c r="D462" s="78" t="s">
        <v>1848</v>
      </c>
      <c r="E462" s="87" t="s">
        <v>1345</v>
      </c>
      <c r="F462" s="77" t="s">
        <v>1346</v>
      </c>
      <c r="G462" s="88" t="s">
        <v>1347</v>
      </c>
      <c r="H462" s="11">
        <f>Card_main!AM12</f>
        <v>0</v>
      </c>
      <c r="I462" s="11" t="str">
        <f>Card_main!AN12</f>
        <v>Hab</v>
      </c>
      <c r="J462" s="11" t="str">
        <f>Card_main!AO12</f>
        <v>Com</v>
      </c>
      <c r="K462">
        <f t="shared" si="105"/>
      </c>
      <c r="L462">
        <f t="shared" si="106"/>
      </c>
      <c r="M462">
        <f t="shared" si="107"/>
      </c>
      <c r="N462">
        <f t="shared" si="108"/>
        <v>0.45700000000000035</v>
      </c>
      <c r="O462">
        <f t="shared" si="109"/>
        <v>443</v>
      </c>
    </row>
    <row r="463" spans="4:15" ht="15">
      <c r="D463" s="78" t="s">
        <v>1849</v>
      </c>
      <c r="E463" s="87" t="s">
        <v>1348</v>
      </c>
      <c r="F463" s="77" t="s">
        <v>1349</v>
      </c>
      <c r="G463" s="88" t="s">
        <v>494</v>
      </c>
      <c r="H463" s="11">
        <f>Card_main!AM13</f>
        <v>0</v>
      </c>
      <c r="I463" s="11" t="str">
        <f>Card_main!AN13</f>
        <v>Hab</v>
      </c>
      <c r="J463" s="11" t="str">
        <f>Card_main!AO13</f>
        <v>Com</v>
      </c>
      <c r="K463">
        <f t="shared" si="105"/>
      </c>
      <c r="L463">
        <f t="shared" si="106"/>
      </c>
      <c r="M463">
        <f t="shared" si="107"/>
      </c>
      <c r="N463">
        <f t="shared" si="108"/>
        <v>0.45800000000000035</v>
      </c>
      <c r="O463">
        <f t="shared" si="109"/>
        <v>444</v>
      </c>
    </row>
    <row r="464" spans="4:15" ht="15">
      <c r="D464" s="78" t="s">
        <v>1850</v>
      </c>
      <c r="E464" s="87" t="s">
        <v>1350</v>
      </c>
      <c r="F464" s="77" t="s">
        <v>1351</v>
      </c>
      <c r="G464" s="90" t="s">
        <v>462</v>
      </c>
      <c r="H464" s="11">
        <f>Card_main!AM14</f>
        <v>0</v>
      </c>
      <c r="I464" s="11" t="str">
        <f>Card_main!AN14</f>
        <v>Hab</v>
      </c>
      <c r="J464" s="11" t="str">
        <f>Card_main!AO14</f>
        <v>Com</v>
      </c>
      <c r="K464">
        <f t="shared" si="105"/>
      </c>
      <c r="L464">
        <f t="shared" si="106"/>
      </c>
      <c r="M464">
        <f t="shared" si="107"/>
      </c>
      <c r="N464">
        <f t="shared" si="108"/>
        <v>0.45900000000000035</v>
      </c>
      <c r="O464">
        <f t="shared" si="109"/>
        <v>445</v>
      </c>
    </row>
    <row r="465" spans="4:15" ht="15">
      <c r="D465" s="78" t="s">
        <v>1851</v>
      </c>
      <c r="E465" s="87" t="s">
        <v>1352</v>
      </c>
      <c r="F465" s="77" t="s">
        <v>1353</v>
      </c>
      <c r="G465" s="88" t="s">
        <v>459</v>
      </c>
      <c r="H465" s="11">
        <f>Card_main!AM15</f>
        <v>0</v>
      </c>
      <c r="I465" s="11" t="str">
        <f>Card_main!AN15</f>
        <v>Hab</v>
      </c>
      <c r="J465" s="11" t="str">
        <f>Card_main!AO15</f>
        <v>Com</v>
      </c>
      <c r="K465">
        <f t="shared" si="105"/>
      </c>
      <c r="L465">
        <f t="shared" si="106"/>
      </c>
      <c r="M465">
        <f t="shared" si="107"/>
      </c>
      <c r="N465">
        <f t="shared" si="108"/>
        <v>0.46000000000000035</v>
      </c>
      <c r="O465">
        <f t="shared" si="109"/>
        <v>446</v>
      </c>
    </row>
    <row r="466" spans="4:15" ht="15">
      <c r="D466" s="78" t="s">
        <v>1852</v>
      </c>
      <c r="E466" s="87" t="s">
        <v>1221</v>
      </c>
      <c r="F466" s="77" t="s">
        <v>1354</v>
      </c>
      <c r="G466" s="88" t="s">
        <v>461</v>
      </c>
      <c r="H466" s="11">
        <f>Card_main!AM16</f>
        <v>0</v>
      </c>
      <c r="I466" s="11" t="str">
        <f>Card_main!AN16</f>
        <v>Hab</v>
      </c>
      <c r="J466" s="11" t="str">
        <f>Card_main!AO16</f>
        <v>Com</v>
      </c>
      <c r="K466">
        <f t="shared" si="105"/>
      </c>
      <c r="L466">
        <f t="shared" si="106"/>
      </c>
      <c r="M466">
        <f t="shared" si="107"/>
      </c>
      <c r="N466">
        <f t="shared" si="108"/>
        <v>0.46100000000000035</v>
      </c>
      <c r="O466">
        <f t="shared" si="109"/>
        <v>447</v>
      </c>
    </row>
    <row r="467" spans="4:15" ht="15">
      <c r="D467" s="78" t="s">
        <v>1853</v>
      </c>
      <c r="E467" s="87" t="s">
        <v>1355</v>
      </c>
      <c r="F467" s="77" t="s">
        <v>1356</v>
      </c>
      <c r="G467" s="88" t="s">
        <v>1357</v>
      </c>
      <c r="H467" s="11">
        <f>Card_main!AM17</f>
        <v>0</v>
      </c>
      <c r="I467" s="11" t="str">
        <f>Card_main!AN17</f>
        <v>Hab</v>
      </c>
      <c r="J467" s="11" t="str">
        <f>Card_main!AO17</f>
        <v>Com</v>
      </c>
      <c r="K467">
        <f t="shared" si="105"/>
      </c>
      <c r="L467">
        <f t="shared" si="106"/>
      </c>
      <c r="M467">
        <f t="shared" si="107"/>
      </c>
      <c r="N467">
        <f t="shared" si="108"/>
        <v>0.46200000000000035</v>
      </c>
      <c r="O467">
        <f t="shared" si="109"/>
        <v>448</v>
      </c>
    </row>
    <row r="468" spans="4:15" ht="15">
      <c r="D468" s="78" t="s">
        <v>1854</v>
      </c>
      <c r="E468" s="87" t="s">
        <v>347</v>
      </c>
      <c r="F468" s="77" t="s">
        <v>1358</v>
      </c>
      <c r="G468" s="88" t="s">
        <v>463</v>
      </c>
      <c r="H468" s="11">
        <f>Card_main!AM18</f>
        <v>0</v>
      </c>
      <c r="I468" s="11" t="str">
        <f>Card_main!AN18</f>
        <v>Hab</v>
      </c>
      <c r="J468" s="11" t="str">
        <f>Card_main!AO18</f>
        <v>Com</v>
      </c>
      <c r="K468">
        <f t="shared" si="105"/>
      </c>
      <c r="L468">
        <f t="shared" si="106"/>
      </c>
      <c r="M468">
        <f t="shared" si="107"/>
      </c>
      <c r="N468">
        <f t="shared" si="108"/>
        <v>0.46300000000000036</v>
      </c>
      <c r="O468">
        <f t="shared" si="109"/>
        <v>449</v>
      </c>
    </row>
    <row r="469" spans="4:15" ht="15">
      <c r="D469" s="78" t="s">
        <v>1855</v>
      </c>
      <c r="E469" s="87" t="s">
        <v>324</v>
      </c>
      <c r="F469" s="77" t="s">
        <v>1359</v>
      </c>
      <c r="G469" s="88" t="s">
        <v>465</v>
      </c>
      <c r="H469" s="11">
        <f>Card_main!AM19</f>
        <v>0</v>
      </c>
      <c r="I469" s="11" t="str">
        <f>Card_main!AN19</f>
        <v>Hab</v>
      </c>
      <c r="J469" s="11" t="str">
        <f>Card_main!AO19</f>
        <v>Com</v>
      </c>
      <c r="K469">
        <f t="shared" si="105"/>
      </c>
      <c r="L469">
        <f t="shared" si="106"/>
      </c>
      <c r="M469">
        <f t="shared" si="107"/>
      </c>
      <c r="N469">
        <f t="shared" si="108"/>
        <v>0.46400000000000036</v>
      </c>
      <c r="O469">
        <f t="shared" si="109"/>
        <v>450</v>
      </c>
    </row>
    <row r="470" spans="4:15" ht="15">
      <c r="D470" s="78" t="s">
        <v>1856</v>
      </c>
      <c r="E470" s="87" t="s">
        <v>1360</v>
      </c>
      <c r="F470" s="77" t="s">
        <v>1361</v>
      </c>
      <c r="G470" s="88" t="s">
        <v>464</v>
      </c>
      <c r="H470" s="11">
        <f>Card_main!AM20</f>
        <v>0</v>
      </c>
      <c r="I470" s="11" t="str">
        <f>Card_main!AN20</f>
        <v>Hab</v>
      </c>
      <c r="J470" s="11" t="str">
        <f>Card_main!AO20</f>
        <v>Com</v>
      </c>
      <c r="K470">
        <f aca="true" t="shared" si="110" ref="K470:K499">IF(I470="Hab","",IF(I470&gt;0,I470,""))</f>
      </c>
      <c r="L470">
        <f aca="true" t="shared" si="111" ref="L470:L499">IF(J470="Com","",IF(J470&gt;0,J470,""))</f>
      </c>
      <c r="M470">
        <f aca="true" t="shared" si="112" ref="M470:M499">IF(AND(H470&lt;&gt;0,TRIM(H470)&lt;&gt;""),H470,IF(OR(K470&lt;&gt;"",L470&lt;&gt;""),"x",""))</f>
      </c>
      <c r="N470">
        <f aca="true" t="shared" si="113" ref="N470:N499">IF(M470&lt;&gt;"",INT(N469)+1,N469+0.001)</f>
        <v>0.46500000000000036</v>
      </c>
      <c r="O470">
        <f t="shared" si="109"/>
        <v>451</v>
      </c>
    </row>
    <row r="471" spans="4:15" ht="15">
      <c r="D471" s="78" t="s">
        <v>1857</v>
      </c>
      <c r="E471" s="87" t="s">
        <v>801</v>
      </c>
      <c r="F471" s="77" t="s">
        <v>1362</v>
      </c>
      <c r="G471" s="88" t="s">
        <v>467</v>
      </c>
      <c r="H471" s="11">
        <f>Card_main!AM21</f>
        <v>0</v>
      </c>
      <c r="I471" s="11" t="str">
        <f>Card_main!AN21</f>
        <v>Hab</v>
      </c>
      <c r="J471" s="11" t="str">
        <f>Card_main!AO21</f>
        <v>Com</v>
      </c>
      <c r="K471">
        <f t="shared" si="110"/>
      </c>
      <c r="L471">
        <f t="shared" si="111"/>
      </c>
      <c r="M471">
        <f t="shared" si="112"/>
      </c>
      <c r="N471">
        <f t="shared" si="113"/>
        <v>0.46600000000000036</v>
      </c>
      <c r="O471">
        <f aca="true" t="shared" si="114" ref="O471:O499">O470+1</f>
        <v>452</v>
      </c>
    </row>
    <row r="472" spans="4:15" ht="15">
      <c r="D472" s="78" t="s">
        <v>1858</v>
      </c>
      <c r="E472" s="87" t="s">
        <v>1363</v>
      </c>
      <c r="F472" s="77" t="s">
        <v>1364</v>
      </c>
      <c r="G472" s="88" t="s">
        <v>1365</v>
      </c>
      <c r="H472" s="11">
        <f>Card_main!AM22</f>
        <v>0</v>
      </c>
      <c r="I472" s="11" t="str">
        <f>Card_main!AN22</f>
        <v>Hab</v>
      </c>
      <c r="J472" s="11" t="str">
        <f>Card_main!AO22</f>
        <v>Com</v>
      </c>
      <c r="K472">
        <f t="shared" si="110"/>
      </c>
      <c r="L472">
        <f t="shared" si="111"/>
      </c>
      <c r="M472">
        <f t="shared" si="112"/>
      </c>
      <c r="N472">
        <f t="shared" si="113"/>
        <v>0.46700000000000036</v>
      </c>
      <c r="O472">
        <f t="shared" si="114"/>
        <v>453</v>
      </c>
    </row>
    <row r="473" spans="4:15" ht="15">
      <c r="D473" s="78" t="s">
        <v>1859</v>
      </c>
      <c r="E473" s="87" t="s">
        <v>1366</v>
      </c>
      <c r="F473" s="77" t="s">
        <v>1367</v>
      </c>
      <c r="G473" s="88" t="s">
        <v>466</v>
      </c>
      <c r="H473" s="11">
        <f>Card_main!AM23</f>
        <v>0</v>
      </c>
      <c r="I473" s="11" t="str">
        <f>Card_main!AN23</f>
        <v>Hab</v>
      </c>
      <c r="J473" s="11" t="str">
        <f>Card_main!AO23</f>
        <v>Com</v>
      </c>
      <c r="K473">
        <f t="shared" si="110"/>
      </c>
      <c r="L473">
        <f t="shared" si="111"/>
      </c>
      <c r="M473">
        <f t="shared" si="112"/>
      </c>
      <c r="N473">
        <f t="shared" si="113"/>
        <v>0.46800000000000036</v>
      </c>
      <c r="O473">
        <f t="shared" si="114"/>
        <v>454</v>
      </c>
    </row>
    <row r="474" spans="4:15" ht="15">
      <c r="D474" s="78" t="s">
        <v>1860</v>
      </c>
      <c r="E474" s="87" t="s">
        <v>325</v>
      </c>
      <c r="F474" s="77" t="s">
        <v>1368</v>
      </c>
      <c r="G474" s="88" t="s">
        <v>468</v>
      </c>
      <c r="H474" s="11">
        <f>Card_main!AM24</f>
        <v>0</v>
      </c>
      <c r="I474" s="11" t="str">
        <f>Card_main!AN24</f>
        <v>Hab</v>
      </c>
      <c r="J474" s="11" t="str">
        <f>Card_main!AO24</f>
        <v>Com</v>
      </c>
      <c r="K474">
        <f t="shared" si="110"/>
      </c>
      <c r="L474">
        <f t="shared" si="111"/>
      </c>
      <c r="M474">
        <f t="shared" si="112"/>
      </c>
      <c r="N474">
        <f t="shared" si="113"/>
        <v>0.46900000000000036</v>
      </c>
      <c r="O474">
        <f t="shared" si="114"/>
        <v>455</v>
      </c>
    </row>
    <row r="475" spans="4:15" ht="15">
      <c r="D475" s="78" t="s">
        <v>1861</v>
      </c>
      <c r="E475" s="87" t="s">
        <v>1369</v>
      </c>
      <c r="F475" s="77" t="s">
        <v>1370</v>
      </c>
      <c r="G475" s="88" t="s">
        <v>1371</v>
      </c>
      <c r="H475" s="11">
        <f>Card_main!AM25</f>
        <v>0</v>
      </c>
      <c r="I475" s="11" t="str">
        <f>Card_main!AN25</f>
        <v>Hab</v>
      </c>
      <c r="J475" s="11" t="str">
        <f>Card_main!AO25</f>
        <v>Com</v>
      </c>
      <c r="K475">
        <f t="shared" si="110"/>
      </c>
      <c r="L475">
        <f t="shared" si="111"/>
      </c>
      <c r="M475">
        <f t="shared" si="112"/>
      </c>
      <c r="N475">
        <f t="shared" si="113"/>
        <v>0.47000000000000036</v>
      </c>
      <c r="O475">
        <f t="shared" si="114"/>
        <v>456</v>
      </c>
    </row>
    <row r="476" spans="4:15" ht="15">
      <c r="D476" s="78" t="s">
        <v>1862</v>
      </c>
      <c r="E476" s="87" t="s">
        <v>348</v>
      </c>
      <c r="F476" s="77" t="s">
        <v>1372</v>
      </c>
      <c r="G476" s="88" t="s">
        <v>469</v>
      </c>
      <c r="H476" s="11">
        <f>Card_main!AM26</f>
        <v>0</v>
      </c>
      <c r="I476" s="11" t="str">
        <f>Card_main!AN26</f>
        <v>Hab</v>
      </c>
      <c r="J476" s="11" t="str">
        <f>Card_main!AO26</f>
        <v>Com</v>
      </c>
      <c r="K476">
        <f t="shared" si="110"/>
      </c>
      <c r="L476">
        <f t="shared" si="111"/>
      </c>
      <c r="M476">
        <f t="shared" si="112"/>
      </c>
      <c r="N476">
        <f t="shared" si="113"/>
        <v>0.47100000000000036</v>
      </c>
      <c r="O476">
        <f t="shared" si="114"/>
        <v>457</v>
      </c>
    </row>
    <row r="477" spans="4:15" ht="15">
      <c r="D477" s="78" t="s">
        <v>1863</v>
      </c>
      <c r="E477" s="87" t="s">
        <v>1111</v>
      </c>
      <c r="F477" s="77" t="s">
        <v>1373</v>
      </c>
      <c r="G477" s="88" t="s">
        <v>470</v>
      </c>
      <c r="H477" s="11">
        <f>Card_main!AM27</f>
        <v>0</v>
      </c>
      <c r="I477" s="11" t="str">
        <f>Card_main!AN27</f>
        <v>Hab</v>
      </c>
      <c r="J477" s="11" t="str">
        <f>Card_main!AO27</f>
        <v>Com</v>
      </c>
      <c r="K477">
        <f t="shared" si="110"/>
      </c>
      <c r="L477">
        <f t="shared" si="111"/>
      </c>
      <c r="M477">
        <f t="shared" si="112"/>
      </c>
      <c r="N477">
        <f t="shared" si="113"/>
        <v>0.47200000000000036</v>
      </c>
      <c r="O477">
        <f t="shared" si="114"/>
        <v>458</v>
      </c>
    </row>
    <row r="478" spans="4:15" ht="15">
      <c r="D478" s="78" t="s">
        <v>1864</v>
      </c>
      <c r="E478" s="87" t="s">
        <v>326</v>
      </c>
      <c r="F478" s="77" t="s">
        <v>1374</v>
      </c>
      <c r="G478" s="88" t="s">
        <v>471</v>
      </c>
      <c r="H478" s="11">
        <f>Card_main!AM28</f>
        <v>0</v>
      </c>
      <c r="I478" s="11" t="str">
        <f>Card_main!AN28</f>
        <v>Hab</v>
      </c>
      <c r="J478" s="11" t="str">
        <f>Card_main!AO28</f>
        <v>Com</v>
      </c>
      <c r="K478">
        <f t="shared" si="110"/>
      </c>
      <c r="L478">
        <f t="shared" si="111"/>
      </c>
      <c r="M478">
        <f t="shared" si="112"/>
      </c>
      <c r="N478">
        <f t="shared" si="113"/>
        <v>0.47300000000000036</v>
      </c>
      <c r="O478">
        <f t="shared" si="114"/>
        <v>459</v>
      </c>
    </row>
    <row r="479" spans="4:15" ht="15">
      <c r="D479" s="78" t="s">
        <v>1865</v>
      </c>
      <c r="E479" s="87" t="s">
        <v>327</v>
      </c>
      <c r="F479" s="77" t="s">
        <v>1375</v>
      </c>
      <c r="G479" s="88" t="s">
        <v>476</v>
      </c>
      <c r="H479" s="11">
        <f>Card_main!AM29</f>
        <v>0</v>
      </c>
      <c r="I479" s="11" t="str">
        <f>Card_main!AN29</f>
        <v>Hab</v>
      </c>
      <c r="J479" s="11" t="str">
        <f>Card_main!AO29</f>
        <v>Com</v>
      </c>
      <c r="K479">
        <f t="shared" si="110"/>
      </c>
      <c r="L479">
        <f t="shared" si="111"/>
      </c>
      <c r="M479">
        <f t="shared" si="112"/>
      </c>
      <c r="N479">
        <f t="shared" si="113"/>
        <v>0.47400000000000037</v>
      </c>
      <c r="O479">
        <f t="shared" si="114"/>
        <v>460</v>
      </c>
    </row>
    <row r="480" spans="4:15" ht="15">
      <c r="D480" s="78" t="s">
        <v>1866</v>
      </c>
      <c r="E480" s="87" t="s">
        <v>1151</v>
      </c>
      <c r="F480" s="77" t="s">
        <v>1376</v>
      </c>
      <c r="G480" s="88" t="s">
        <v>472</v>
      </c>
      <c r="H480" s="11">
        <f>Card_main!AM30</f>
        <v>0</v>
      </c>
      <c r="I480" s="11" t="str">
        <f>Card_main!AN30</f>
        <v>Hab</v>
      </c>
      <c r="J480" s="11" t="str">
        <f>Card_main!AO30</f>
        <v>Com</v>
      </c>
      <c r="K480">
        <f t="shared" si="110"/>
      </c>
      <c r="L480">
        <f t="shared" si="111"/>
      </c>
      <c r="M480">
        <f t="shared" si="112"/>
      </c>
      <c r="N480">
        <f t="shared" si="113"/>
        <v>0.47500000000000037</v>
      </c>
      <c r="O480">
        <f t="shared" si="114"/>
        <v>461</v>
      </c>
    </row>
    <row r="481" spans="4:15" ht="15">
      <c r="D481" s="78" t="s">
        <v>1867</v>
      </c>
      <c r="E481" s="87" t="s">
        <v>1377</v>
      </c>
      <c r="F481" s="77" t="s">
        <v>1378</v>
      </c>
      <c r="G481" s="88" t="s">
        <v>473</v>
      </c>
      <c r="H481" s="11">
        <f>Card_main!AM31</f>
        <v>0</v>
      </c>
      <c r="I481" s="11" t="str">
        <f>Card_main!AN31</f>
        <v>Hab</v>
      </c>
      <c r="J481" s="11" t="str">
        <f>Card_main!AO31</f>
        <v>Com</v>
      </c>
      <c r="K481">
        <f t="shared" si="110"/>
      </c>
      <c r="L481">
        <f t="shared" si="111"/>
      </c>
      <c r="M481">
        <f t="shared" si="112"/>
      </c>
      <c r="N481">
        <f t="shared" si="113"/>
        <v>0.47600000000000037</v>
      </c>
      <c r="O481">
        <f t="shared" si="114"/>
        <v>462</v>
      </c>
    </row>
    <row r="482" spans="4:15" ht="15">
      <c r="D482" s="78" t="s">
        <v>1868</v>
      </c>
      <c r="E482" s="87" t="s">
        <v>1379</v>
      </c>
      <c r="F482" s="77" t="s">
        <v>1380</v>
      </c>
      <c r="G482" s="88" t="s">
        <v>474</v>
      </c>
      <c r="H482" s="11">
        <f>Card_main!AM32</f>
        <v>0</v>
      </c>
      <c r="I482" s="11" t="str">
        <f>Card_main!AN32</f>
        <v>Hab</v>
      </c>
      <c r="J482" s="11" t="str">
        <f>Card_main!AO32</f>
        <v>Com</v>
      </c>
      <c r="K482">
        <f t="shared" si="110"/>
      </c>
      <c r="L482">
        <f t="shared" si="111"/>
      </c>
      <c r="M482">
        <f t="shared" si="112"/>
      </c>
      <c r="N482">
        <f t="shared" si="113"/>
        <v>0.47700000000000037</v>
      </c>
      <c r="O482">
        <f t="shared" si="114"/>
        <v>463</v>
      </c>
    </row>
    <row r="483" spans="4:15" ht="15">
      <c r="D483" s="78" t="s">
        <v>1869</v>
      </c>
      <c r="E483" s="87" t="s">
        <v>369</v>
      </c>
      <c r="F483" s="77" t="s">
        <v>1381</v>
      </c>
      <c r="G483" s="88" t="s">
        <v>477</v>
      </c>
      <c r="H483" s="11">
        <f>Card_main!AM33</f>
        <v>0</v>
      </c>
      <c r="I483" s="11" t="str">
        <f>Card_main!AN33</f>
        <v>Hab</v>
      </c>
      <c r="J483" s="11" t="str">
        <f>Card_main!AO33</f>
        <v>Com</v>
      </c>
      <c r="K483">
        <f t="shared" si="110"/>
      </c>
      <c r="L483">
        <f t="shared" si="111"/>
      </c>
      <c r="M483">
        <f t="shared" si="112"/>
      </c>
      <c r="N483">
        <f t="shared" si="113"/>
        <v>0.47800000000000037</v>
      </c>
      <c r="O483">
        <f t="shared" si="114"/>
        <v>464</v>
      </c>
    </row>
    <row r="484" spans="4:15" ht="15">
      <c r="D484" s="78" t="s">
        <v>1870</v>
      </c>
      <c r="E484" s="87" t="s">
        <v>1382</v>
      </c>
      <c r="F484" s="77" t="s">
        <v>1383</v>
      </c>
      <c r="G484" s="88" t="s">
        <v>478</v>
      </c>
      <c r="H484" s="11">
        <f>Card_main!AM34</f>
        <v>0</v>
      </c>
      <c r="I484" s="11" t="str">
        <f>Card_main!AN34</f>
        <v>Hab</v>
      </c>
      <c r="J484" s="11" t="str">
        <f>Card_main!AO34</f>
        <v>Com</v>
      </c>
      <c r="K484">
        <f t="shared" si="110"/>
      </c>
      <c r="L484">
        <f t="shared" si="111"/>
      </c>
      <c r="M484">
        <f t="shared" si="112"/>
      </c>
      <c r="N484">
        <f t="shared" si="113"/>
        <v>0.47900000000000037</v>
      </c>
      <c r="O484">
        <f t="shared" si="114"/>
        <v>465</v>
      </c>
    </row>
    <row r="485" spans="4:15" ht="15">
      <c r="D485" s="78" t="s">
        <v>1871</v>
      </c>
      <c r="E485" s="87" t="s">
        <v>1384</v>
      </c>
      <c r="F485" s="77" t="s">
        <v>1385</v>
      </c>
      <c r="G485" s="88" t="s">
        <v>479</v>
      </c>
      <c r="H485" s="11">
        <f>Card_main!AM35</f>
        <v>0</v>
      </c>
      <c r="I485" s="11" t="str">
        <f>Card_main!AN35</f>
        <v>Hab</v>
      </c>
      <c r="J485" s="11" t="str">
        <f>Card_main!AO35</f>
        <v>Com</v>
      </c>
      <c r="K485">
        <f t="shared" si="110"/>
      </c>
      <c r="L485">
        <f t="shared" si="111"/>
      </c>
      <c r="M485">
        <f t="shared" si="112"/>
      </c>
      <c r="N485">
        <f t="shared" si="113"/>
        <v>0.48000000000000037</v>
      </c>
      <c r="O485">
        <f t="shared" si="114"/>
        <v>466</v>
      </c>
    </row>
    <row r="486" spans="4:15" ht="15">
      <c r="D486" s="78" t="s">
        <v>1872</v>
      </c>
      <c r="E486" s="87" t="s">
        <v>328</v>
      </c>
      <c r="F486" s="77" t="s">
        <v>1386</v>
      </c>
      <c r="G486" s="88" t="s">
        <v>480</v>
      </c>
      <c r="H486" s="11">
        <f>Card_main!AM36</f>
        <v>0</v>
      </c>
      <c r="I486" s="11" t="str">
        <f>Card_main!AN36</f>
        <v>Hab</v>
      </c>
      <c r="J486" s="11" t="str">
        <f>Card_main!AO36</f>
        <v>Com</v>
      </c>
      <c r="K486">
        <f t="shared" si="110"/>
      </c>
      <c r="L486">
        <f t="shared" si="111"/>
      </c>
      <c r="M486">
        <f t="shared" si="112"/>
      </c>
      <c r="N486">
        <f t="shared" si="113"/>
        <v>0.48100000000000037</v>
      </c>
      <c r="O486">
        <f t="shared" si="114"/>
        <v>467</v>
      </c>
    </row>
    <row r="487" spans="4:15" ht="15">
      <c r="D487" s="78" t="s">
        <v>1873</v>
      </c>
      <c r="E487" s="87" t="s">
        <v>370</v>
      </c>
      <c r="F487" s="77" t="s">
        <v>1387</v>
      </c>
      <c r="G487" s="88" t="s">
        <v>481</v>
      </c>
      <c r="H487" s="11">
        <f>Card_main!AM37</f>
        <v>0</v>
      </c>
      <c r="I487" s="11" t="str">
        <f>Card_main!AN37</f>
        <v>Hab</v>
      </c>
      <c r="J487" s="11" t="str">
        <f>Card_main!AO37</f>
        <v>Com</v>
      </c>
      <c r="K487">
        <f t="shared" si="110"/>
      </c>
      <c r="L487">
        <f t="shared" si="111"/>
      </c>
      <c r="M487">
        <f t="shared" si="112"/>
      </c>
      <c r="N487">
        <f t="shared" si="113"/>
        <v>0.4820000000000004</v>
      </c>
      <c r="O487">
        <f t="shared" si="114"/>
        <v>468</v>
      </c>
    </row>
    <row r="488" spans="4:15" ht="15">
      <c r="D488" s="78" t="s">
        <v>1874</v>
      </c>
      <c r="E488" s="87" t="s">
        <v>1111</v>
      </c>
      <c r="F488" s="77" t="s">
        <v>1388</v>
      </c>
      <c r="G488" s="88" t="s">
        <v>482</v>
      </c>
      <c r="H488" s="11">
        <f>Card_main!AM38</f>
        <v>0</v>
      </c>
      <c r="I488" s="11" t="str">
        <f>Card_main!AN38</f>
        <v>Hab</v>
      </c>
      <c r="J488" s="11" t="str">
        <f>Card_main!AO38</f>
        <v>Com</v>
      </c>
      <c r="K488">
        <f t="shared" si="110"/>
      </c>
      <c r="L488">
        <f t="shared" si="111"/>
      </c>
      <c r="M488">
        <f t="shared" si="112"/>
      </c>
      <c r="N488">
        <f t="shared" si="113"/>
        <v>0.4830000000000004</v>
      </c>
      <c r="O488">
        <f t="shared" si="114"/>
        <v>469</v>
      </c>
    </row>
    <row r="489" spans="4:15" ht="15">
      <c r="D489" s="78" t="s">
        <v>1875</v>
      </c>
      <c r="E489" s="87" t="s">
        <v>708</v>
      </c>
      <c r="F489" s="77" t="s">
        <v>1389</v>
      </c>
      <c r="G489" s="88" t="s">
        <v>483</v>
      </c>
      <c r="H489" s="11">
        <f>Card_main!AM39</f>
        <v>0</v>
      </c>
      <c r="I489" s="11" t="str">
        <f>Card_main!AN39</f>
        <v>Hab</v>
      </c>
      <c r="J489" s="11" t="str">
        <f>Card_main!AO39</f>
        <v>Com</v>
      </c>
      <c r="K489">
        <f t="shared" si="110"/>
      </c>
      <c r="L489">
        <f t="shared" si="111"/>
      </c>
      <c r="M489">
        <f t="shared" si="112"/>
      </c>
      <c r="N489">
        <f t="shared" si="113"/>
        <v>0.4840000000000004</v>
      </c>
      <c r="O489">
        <f t="shared" si="114"/>
        <v>470</v>
      </c>
    </row>
    <row r="490" spans="4:15" ht="15">
      <c r="D490" s="78" t="s">
        <v>1876</v>
      </c>
      <c r="E490" s="87" t="s">
        <v>1390</v>
      </c>
      <c r="F490" s="77" t="s">
        <v>1391</v>
      </c>
      <c r="G490" s="88" t="s">
        <v>484</v>
      </c>
      <c r="H490" s="11">
        <f>Card_main!AM40</f>
        <v>0</v>
      </c>
      <c r="I490" s="11" t="str">
        <f>Card_main!AN40</f>
        <v>Hab</v>
      </c>
      <c r="J490" s="11" t="str">
        <f>Card_main!AO40</f>
        <v>Com</v>
      </c>
      <c r="K490">
        <f t="shared" si="110"/>
      </c>
      <c r="L490">
        <f t="shared" si="111"/>
      </c>
      <c r="M490">
        <f t="shared" si="112"/>
      </c>
      <c r="N490">
        <f t="shared" si="113"/>
        <v>0.4850000000000004</v>
      </c>
      <c r="O490">
        <f t="shared" si="114"/>
        <v>471</v>
      </c>
    </row>
    <row r="491" spans="4:15" ht="15">
      <c r="D491" s="78" t="s">
        <v>1877</v>
      </c>
      <c r="E491" s="87" t="s">
        <v>995</v>
      </c>
      <c r="F491" s="77" t="s">
        <v>1392</v>
      </c>
      <c r="G491" s="88" t="s">
        <v>485</v>
      </c>
      <c r="H491" s="11">
        <f>Card_main!AM41</f>
        <v>0</v>
      </c>
      <c r="I491" s="11" t="str">
        <f>Card_main!AN41</f>
        <v>Hab</v>
      </c>
      <c r="J491" s="11" t="str">
        <f>Card_main!AO41</f>
        <v>Com</v>
      </c>
      <c r="K491">
        <f t="shared" si="110"/>
      </c>
      <c r="L491">
        <f t="shared" si="111"/>
      </c>
      <c r="M491">
        <f t="shared" si="112"/>
      </c>
      <c r="N491">
        <f t="shared" si="113"/>
        <v>0.4860000000000004</v>
      </c>
      <c r="O491">
        <f t="shared" si="114"/>
        <v>472</v>
      </c>
    </row>
    <row r="492" spans="4:15" ht="15">
      <c r="D492" s="78" t="s">
        <v>1927</v>
      </c>
      <c r="E492" s="87" t="s">
        <v>1928</v>
      </c>
      <c r="F492" s="77" t="s">
        <v>1929</v>
      </c>
      <c r="G492" s="88" t="s">
        <v>1930</v>
      </c>
      <c r="H492" s="11">
        <f>Card_main!AM42</f>
        <v>0</v>
      </c>
      <c r="I492" s="11" t="str">
        <f>Card_main!AN42</f>
        <v>Hab</v>
      </c>
      <c r="J492" s="11" t="str">
        <f>Card_main!AO42</f>
        <v>Com</v>
      </c>
      <c r="K492">
        <f t="shared" si="110"/>
      </c>
      <c r="L492">
        <f t="shared" si="111"/>
      </c>
      <c r="M492">
        <f t="shared" si="112"/>
      </c>
      <c r="N492">
        <f t="shared" si="113"/>
        <v>0.4870000000000004</v>
      </c>
      <c r="O492">
        <f t="shared" si="114"/>
        <v>473</v>
      </c>
    </row>
    <row r="493" spans="4:15" ht="15">
      <c r="D493" s="78" t="s">
        <v>1878</v>
      </c>
      <c r="E493" s="87" t="s">
        <v>1393</v>
      </c>
      <c r="F493" s="77" t="s">
        <v>1394</v>
      </c>
      <c r="G493" s="88" t="s">
        <v>486</v>
      </c>
      <c r="H493" s="11">
        <f>Card_main!AM43</f>
        <v>0</v>
      </c>
      <c r="I493" s="11" t="str">
        <f>Card_main!AN43</f>
        <v>Hab</v>
      </c>
      <c r="J493" s="11" t="str">
        <f>Card_main!AO43</f>
        <v>Com</v>
      </c>
      <c r="K493">
        <f t="shared" si="110"/>
      </c>
      <c r="L493">
        <f t="shared" si="111"/>
      </c>
      <c r="M493">
        <f t="shared" si="112"/>
      </c>
      <c r="N493">
        <f t="shared" si="113"/>
        <v>0.4880000000000004</v>
      </c>
      <c r="O493">
        <f t="shared" si="114"/>
        <v>474</v>
      </c>
    </row>
    <row r="494" spans="4:15" ht="15">
      <c r="D494" s="78" t="s">
        <v>1879</v>
      </c>
      <c r="E494" s="87" t="s">
        <v>989</v>
      </c>
      <c r="F494" s="77" t="s">
        <v>1395</v>
      </c>
      <c r="G494" s="88" t="s">
        <v>487</v>
      </c>
      <c r="H494" s="11">
        <f>Card_main!AM44</f>
        <v>0</v>
      </c>
      <c r="I494" s="11" t="str">
        <f>Card_main!AN44</f>
        <v>Hab</v>
      </c>
      <c r="J494" s="11" t="str">
        <f>Card_main!AO44</f>
        <v>Com</v>
      </c>
      <c r="K494">
        <f t="shared" si="110"/>
      </c>
      <c r="L494">
        <f t="shared" si="111"/>
      </c>
      <c r="M494">
        <f t="shared" si="112"/>
      </c>
      <c r="N494">
        <f t="shared" si="113"/>
        <v>0.4890000000000004</v>
      </c>
      <c r="O494">
        <f t="shared" si="114"/>
        <v>475</v>
      </c>
    </row>
    <row r="495" spans="4:15" ht="15">
      <c r="D495" s="78" t="s">
        <v>1880</v>
      </c>
      <c r="E495" s="87" t="s">
        <v>1396</v>
      </c>
      <c r="F495" s="77" t="s">
        <v>1397</v>
      </c>
      <c r="G495" s="88" t="s">
        <v>1398</v>
      </c>
      <c r="H495" s="11">
        <f>Card_main!AM45</f>
        <v>0</v>
      </c>
      <c r="I495" s="11" t="str">
        <f>Card_main!AN45</f>
        <v>Hab</v>
      </c>
      <c r="J495" s="11" t="str">
        <f>Card_main!AO45</f>
        <v>Com</v>
      </c>
      <c r="K495">
        <f t="shared" si="110"/>
      </c>
      <c r="L495">
        <f t="shared" si="111"/>
      </c>
      <c r="M495">
        <f t="shared" si="112"/>
      </c>
      <c r="N495">
        <f t="shared" si="113"/>
        <v>0.4900000000000004</v>
      </c>
      <c r="O495">
        <f t="shared" si="114"/>
        <v>476</v>
      </c>
    </row>
    <row r="496" spans="4:15" ht="15">
      <c r="D496" s="78" t="s">
        <v>1881</v>
      </c>
      <c r="E496" s="87" t="s">
        <v>1399</v>
      </c>
      <c r="F496" s="77" t="s">
        <v>1400</v>
      </c>
      <c r="G496" s="88" t="s">
        <v>1401</v>
      </c>
      <c r="H496" s="11">
        <f>Card_main!AM46</f>
        <v>0</v>
      </c>
      <c r="I496" s="11" t="str">
        <f>Card_main!AN46</f>
        <v>Hab</v>
      </c>
      <c r="J496" s="11" t="str">
        <f>Card_main!AO46</f>
        <v>Com</v>
      </c>
      <c r="K496">
        <f t="shared" si="110"/>
      </c>
      <c r="L496">
        <f t="shared" si="111"/>
      </c>
      <c r="M496">
        <f t="shared" si="112"/>
      </c>
      <c r="N496">
        <f t="shared" si="113"/>
        <v>0.4910000000000004</v>
      </c>
      <c r="O496">
        <f t="shared" si="114"/>
        <v>477</v>
      </c>
    </row>
    <row r="497" spans="4:15" ht="15">
      <c r="D497" s="78" t="s">
        <v>1882</v>
      </c>
      <c r="E497" s="87" t="s">
        <v>329</v>
      </c>
      <c r="F497" s="77" t="s">
        <v>1402</v>
      </c>
      <c r="G497" s="88" t="s">
        <v>491</v>
      </c>
      <c r="H497" s="11">
        <f>Card_main!AM47</f>
        <v>0</v>
      </c>
      <c r="I497" s="11" t="str">
        <f>Card_main!AN47</f>
        <v>Hab</v>
      </c>
      <c r="J497" s="11" t="str">
        <f>Card_main!AO47</f>
        <v>Com</v>
      </c>
      <c r="K497">
        <f t="shared" si="110"/>
      </c>
      <c r="L497">
        <f t="shared" si="111"/>
      </c>
      <c r="M497">
        <f t="shared" si="112"/>
      </c>
      <c r="N497">
        <f t="shared" si="113"/>
        <v>0.4920000000000004</v>
      </c>
      <c r="O497">
        <f t="shared" si="114"/>
        <v>478</v>
      </c>
    </row>
    <row r="498" spans="4:15" ht="15">
      <c r="D498" s="78" t="s">
        <v>1883</v>
      </c>
      <c r="E498" s="87" t="s">
        <v>371</v>
      </c>
      <c r="F498" s="77" t="s">
        <v>1403</v>
      </c>
      <c r="G498" s="88" t="s">
        <v>492</v>
      </c>
      <c r="H498" s="11">
        <f>Card_main!AM48</f>
        <v>0</v>
      </c>
      <c r="I498" s="11" t="str">
        <f>Card_main!AN48</f>
        <v>Hab</v>
      </c>
      <c r="J498" s="11" t="str">
        <f>Card_main!AO48</f>
        <v>Com</v>
      </c>
      <c r="K498">
        <f t="shared" si="110"/>
      </c>
      <c r="L498">
        <f t="shared" si="111"/>
      </c>
      <c r="M498">
        <f t="shared" si="112"/>
      </c>
      <c r="N498">
        <f t="shared" si="113"/>
        <v>0.4930000000000004</v>
      </c>
      <c r="O498">
        <f t="shared" si="114"/>
        <v>479</v>
      </c>
    </row>
    <row r="499" spans="4:15" ht="15">
      <c r="D499" s="78" t="s">
        <v>1884</v>
      </c>
      <c r="E499" s="87" t="s">
        <v>1131</v>
      </c>
      <c r="F499" s="77" t="s">
        <v>1404</v>
      </c>
      <c r="G499" s="88" t="s">
        <v>493</v>
      </c>
      <c r="H499" s="11">
        <f>Card_main!AM49</f>
        <v>0</v>
      </c>
      <c r="I499" s="11" t="str">
        <f>Card_main!AN49</f>
        <v>Hab</v>
      </c>
      <c r="J499" s="11" t="str">
        <f>Card_main!AO49</f>
        <v>Com</v>
      </c>
      <c r="K499">
        <f t="shared" si="110"/>
      </c>
      <c r="L499">
        <f t="shared" si="111"/>
      </c>
      <c r="M499">
        <f t="shared" si="112"/>
      </c>
      <c r="N499">
        <f t="shared" si="113"/>
        <v>0.4940000000000004</v>
      </c>
      <c r="O499">
        <f t="shared" si="114"/>
        <v>480</v>
      </c>
    </row>
  </sheetData>
  <sheetProtection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Preston</dc:creator>
  <cp:keywords/>
  <dc:description/>
  <cp:lastModifiedBy>BOB</cp:lastModifiedBy>
  <cp:lastPrinted>2014-04-07T21:22:55Z</cp:lastPrinted>
  <dcterms:created xsi:type="dcterms:W3CDTF">2005-03-11T14:07:57Z</dcterms:created>
  <dcterms:modified xsi:type="dcterms:W3CDTF">2016-05-04T12:41:10Z</dcterms:modified>
  <cp:category/>
  <cp:version/>
  <cp:contentType/>
  <cp:contentStatus/>
</cp:coreProperties>
</file>