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75" activeTab="0"/>
  </bookViews>
  <sheets>
    <sheet name="Header_and_write-ins" sheetId="1" r:id="rId1"/>
    <sheet name="Card_main" sheetId="2" r:id="rId2"/>
    <sheet name="To transfer" sheetId="3" r:id="rId3"/>
    <sheet name="Calculations" sheetId="4" r:id="rId4"/>
  </sheets>
  <definedNames/>
  <calcPr fullCalcOnLoad="1"/>
</workbook>
</file>

<file path=xl/sharedStrings.xml><?xml version="1.0" encoding="utf-8"?>
<sst xmlns="http://schemas.openxmlformats.org/spreadsheetml/2006/main" count="2666" uniqueCount="1516">
  <si>
    <t>Ditrichum gracile</t>
  </si>
  <si>
    <t>Schistidium crassipilum</t>
  </si>
  <si>
    <t>Microbryum davallianum</t>
  </si>
  <si>
    <t>Information</t>
  </si>
  <si>
    <t>Rec_no_ex_source</t>
  </si>
  <si>
    <t>Species</t>
  </si>
  <si>
    <t>Comment</t>
  </si>
  <si>
    <t>Chk</t>
  </si>
  <si>
    <t>Fruit</t>
  </si>
  <si>
    <t>Male</t>
  </si>
  <si>
    <t>fEmale</t>
  </si>
  <si>
    <t>Bulbils</t>
  </si>
  <si>
    <t>Gemmae</t>
  </si>
  <si>
    <t>Tubers</t>
  </si>
  <si>
    <t>Habitat species</t>
  </si>
  <si>
    <t>Habitat site</t>
  </si>
  <si>
    <t>Alt m</t>
  </si>
  <si>
    <t>Location</t>
  </si>
  <si>
    <t>Grid ref</t>
  </si>
  <si>
    <t>Hectad</t>
  </si>
  <si>
    <t>Quadrant</t>
  </si>
  <si>
    <t>VC</t>
  </si>
  <si>
    <t>Day</t>
  </si>
  <si>
    <t>Month</t>
  </si>
  <si>
    <t>Year</t>
  </si>
  <si>
    <t>Recorder</t>
  </si>
  <si>
    <t>Conf/det</t>
  </si>
  <si>
    <t>Calc_rec</t>
  </si>
  <si>
    <t>Cirriphyllum piliferum</t>
  </si>
  <si>
    <t>Climacium dendroides</t>
  </si>
  <si>
    <t>Cratoneuron filicinum</t>
  </si>
  <si>
    <t>Cryphaea heteromalla</t>
  </si>
  <si>
    <t>Ctenidium molluscum</t>
  </si>
  <si>
    <t>Ctenidium molluscum var. molluscum</t>
  </si>
  <si>
    <t>Dichodontium pellucidum s.l.</t>
  </si>
  <si>
    <t>Dicranella heteromalla</t>
  </si>
  <si>
    <t>Dicranella rufescens</t>
  </si>
  <si>
    <t>Dicranella schreberiana</t>
  </si>
  <si>
    <t>Dicranella varia</t>
  </si>
  <si>
    <t>Dicranoweisia cirrata</t>
  </si>
  <si>
    <t>Dicranum bonjeanii</t>
  </si>
  <si>
    <t>Dicranum majus</t>
  </si>
  <si>
    <t>Dicranum scoparium</t>
  </si>
  <si>
    <t>Drepanocladus aduncus</t>
  </si>
  <si>
    <t>Warnstorfia fluitans</t>
  </si>
  <si>
    <t>Encalypta streptocarpa</t>
  </si>
  <si>
    <t>Entodon concinnus</t>
  </si>
  <si>
    <t>Ephemerum serratum s.l.</t>
  </si>
  <si>
    <t>Eucladium verticillatum</t>
  </si>
  <si>
    <t>Rhynchostegium confertum</t>
  </si>
  <si>
    <t>Rhynchostegium murale</t>
  </si>
  <si>
    <t>Eurhynchium striatum</t>
  </si>
  <si>
    <t>Fissidens adianthoides</t>
  </si>
  <si>
    <t>Fissidens crassipes</t>
  </si>
  <si>
    <t>Fissidens dubius</t>
  </si>
  <si>
    <t>Fissidens incurvus</t>
  </si>
  <si>
    <t>Fissidens pusillus</t>
  </si>
  <si>
    <t>Fissidens taxifolius</t>
  </si>
  <si>
    <t>Fissidens viridulus</t>
  </si>
  <si>
    <t>Fontinalis antipyretica</t>
  </si>
  <si>
    <t>Funaria hygrometrica</t>
  </si>
  <si>
    <t>Schistidium apocarpum s.l.</t>
  </si>
  <si>
    <t>Grimmia pulvinata</t>
  </si>
  <si>
    <t>Gyroweisia tenuis</t>
  </si>
  <si>
    <t>Homalia trichomanoides</t>
  </si>
  <si>
    <t>Hookeria lucens</t>
  </si>
  <si>
    <t>Hygrohypnum luridum</t>
  </si>
  <si>
    <t>Hylocomium splendens</t>
  </si>
  <si>
    <t>Hypnum cupressiforme var. cupressiforme</t>
  </si>
  <si>
    <t>Hypnum jutlandicum</t>
  </si>
  <si>
    <t>Hypnum andoi</t>
  </si>
  <si>
    <t>Pseudotaxiphyllum elegans</t>
  </si>
  <si>
    <t>Isothecium myosuroides</t>
  </si>
  <si>
    <t>Isothecium myosuroides var. myosuroides</t>
  </si>
  <si>
    <t>Isothecium alopecuroides</t>
  </si>
  <si>
    <t>Leptobryum pyriforme</t>
  </si>
  <si>
    <t>Leptodictyum riparium</t>
  </si>
  <si>
    <t>Leskea polycarpa</t>
  </si>
  <si>
    <t>Leucobryum glaucum</t>
  </si>
  <si>
    <t>Plagiomnium cuspidatum</t>
  </si>
  <si>
    <t>Mnium hornum</t>
  </si>
  <si>
    <t>Plagiomnium rostratum</t>
  </si>
  <si>
    <t>Rhizomnium punctatum</t>
  </si>
  <si>
    <t>Plagiomnium elatum</t>
  </si>
  <si>
    <t>Plagiomnium undulatum</t>
  </si>
  <si>
    <t>Neckera complanata</t>
  </si>
  <si>
    <t>Neckera crispa</t>
  </si>
  <si>
    <t>Neckera pumila</t>
  </si>
  <si>
    <t>Orthotrichum affine</t>
  </si>
  <si>
    <t>Orthotrichum anomalum</t>
  </si>
  <si>
    <t>Orthotrichum cupulatum</t>
  </si>
  <si>
    <t>Orthotrichum diaphanum</t>
  </si>
  <si>
    <t>Orthotrichum lyellii</t>
  </si>
  <si>
    <t>Orthotrichum pulchellum</t>
  </si>
  <si>
    <t>Orthotrichum striatum</t>
  </si>
  <si>
    <t>Orthotrichum tenellum</t>
  </si>
  <si>
    <t>Philonotis fontana</t>
  </si>
  <si>
    <t>Physcomitrium pyriforme</t>
  </si>
  <si>
    <t>Plagiothecium denticulatum</t>
  </si>
  <si>
    <t>Plagiothecium denticulatum var. denticulatum</t>
  </si>
  <si>
    <t>Plagiothecium nemorale</t>
  </si>
  <si>
    <t>Plagiothecium succulentum</t>
  </si>
  <si>
    <t>Plagiothecium undulatum</t>
  </si>
  <si>
    <t>Pleuridium acuminatum</t>
  </si>
  <si>
    <t>Pleurozium schreberi</t>
  </si>
  <si>
    <t>Pohlia wahlenbergii</t>
  </si>
  <si>
    <t>Pohlia annotina</t>
  </si>
  <si>
    <t>Pohlia melanodon</t>
  </si>
  <si>
    <t>Pohlia nutans</t>
  </si>
  <si>
    <t>Pogonatum aloides</t>
  </si>
  <si>
    <t>Polytrichum commune</t>
  </si>
  <si>
    <t>Polytrichum juniperinum</t>
  </si>
  <si>
    <t>Polytrichum piliferum</t>
  </si>
  <si>
    <t>Hennediella heimii</t>
  </si>
  <si>
    <t>Tortula modica</t>
  </si>
  <si>
    <t>Tortula truncata</t>
  </si>
  <si>
    <t>Pseudephemerum nitidum</t>
  </si>
  <si>
    <t>Rhynchostegiella tenella</t>
  </si>
  <si>
    <t>Rhytidiadelphus loreus</t>
  </si>
  <si>
    <t>Rhytidiadelphus squarrosus</t>
  </si>
  <si>
    <t>Rhytidiadelphus triquetrus</t>
  </si>
  <si>
    <t>Sphagnum compactum</t>
  </si>
  <si>
    <t>Sphagnum cuspidatum</t>
  </si>
  <si>
    <t>Sphagnum fimbriatum</t>
  </si>
  <si>
    <t>Sphagnum magellanicum</t>
  </si>
  <si>
    <t>Sphagnum molle</t>
  </si>
  <si>
    <t>Sphagnum palustre</t>
  </si>
  <si>
    <t>Sphagnum papillosum</t>
  </si>
  <si>
    <t>Sphagnum subnitens</t>
  </si>
  <si>
    <t>Sphagnum fallax</t>
  </si>
  <si>
    <t>Sphagnum capillifolium subsp. rubellum</t>
  </si>
  <si>
    <t>Sphagnum squarrosum</t>
  </si>
  <si>
    <t>Sphagnum denticulatum</t>
  </si>
  <si>
    <t>Sphagnum inundatum</t>
  </si>
  <si>
    <t>Sphagnum tenellum</t>
  </si>
  <si>
    <t>Tetraphis pellucida</t>
  </si>
  <si>
    <t>Thamnobryum alopecurum</t>
  </si>
  <si>
    <t>Thuidium tamariscinum</t>
  </si>
  <si>
    <t>Tortella flavovirens</t>
  </si>
  <si>
    <t>Tortella tortuosa</t>
  </si>
  <si>
    <t>Syntrichia laevipila</t>
  </si>
  <si>
    <t>Tortula muralis</t>
  </si>
  <si>
    <t>Syntrichia papillosa</t>
  </si>
  <si>
    <t>Trichostomum brachydontium</t>
  </si>
  <si>
    <t>Trichostomum crispulum</t>
  </si>
  <si>
    <t>Didymodon sinuosus</t>
  </si>
  <si>
    <t>Ulota bruchii</t>
  </si>
  <si>
    <t>Ulota crispa</t>
  </si>
  <si>
    <t>Ulota phyllantha</t>
  </si>
  <si>
    <t>Weissia controversa</t>
  </si>
  <si>
    <t>Weissia controversa var. controversa</t>
  </si>
  <si>
    <t>Weissia brachycarpa</t>
  </si>
  <si>
    <t>Weissia brachycarpa var. obliqua</t>
  </si>
  <si>
    <t>Zygodon conoideus</t>
  </si>
  <si>
    <t>Zygodon viridissimus var. stirtonii</t>
  </si>
  <si>
    <t>Zygodon viridissimus var. viridissimus</t>
  </si>
  <si>
    <t>Bryum gemmiferum</t>
  </si>
  <si>
    <t>Bryum klinggraeffii</t>
  </si>
  <si>
    <t>Bryum subapiculatum</t>
  </si>
  <si>
    <t>Bryum ruderale</t>
  </si>
  <si>
    <t>Bryum violaceum</t>
  </si>
  <si>
    <t>Dicranella staphylina</t>
  </si>
  <si>
    <t>Ulota crispa s.l.</t>
  </si>
  <si>
    <t>Anom viti</t>
  </si>
  <si>
    <t>Arch alte</t>
  </si>
  <si>
    <t>Brac albi</t>
  </si>
  <si>
    <t>Bryu algo</t>
  </si>
  <si>
    <t>Call cord</t>
  </si>
  <si>
    <t>Call cusp</t>
  </si>
  <si>
    <t>Camp chry</t>
  </si>
  <si>
    <t>Cera purp</t>
  </si>
  <si>
    <t>Didy fall</t>
  </si>
  <si>
    <t>Drep adun</t>
  </si>
  <si>
    <t>Eucl vert</t>
  </si>
  <si>
    <t>Fiss adia</t>
  </si>
  <si>
    <t>Font anti</t>
  </si>
  <si>
    <t>Funa hygr</t>
  </si>
  <si>
    <t>Henn heim</t>
  </si>
  <si>
    <t>Homa tric</t>
  </si>
  <si>
    <t>Homa lute</t>
  </si>
  <si>
    <t>Hook luce</t>
  </si>
  <si>
    <t>Hypn ando</t>
  </si>
  <si>
    <t>Isot alop</t>
  </si>
  <si>
    <t>Leuc glau</t>
  </si>
  <si>
    <t>Mniu horn</t>
  </si>
  <si>
    <t>Neck comp</t>
  </si>
  <si>
    <t>Grid reference</t>
  </si>
  <si>
    <t>Locality</t>
  </si>
  <si>
    <t>Tetrad</t>
  </si>
  <si>
    <t>Habitat</t>
  </si>
  <si>
    <t>Recorder(s)</t>
  </si>
  <si>
    <t>Orth affi</t>
  </si>
  <si>
    <t>Pleu acum</t>
  </si>
  <si>
    <t>Pogo aloi</t>
  </si>
  <si>
    <t>Pohl anno</t>
  </si>
  <si>
    <t>Pseu niti</t>
  </si>
  <si>
    <t>Pseu horn</t>
  </si>
  <si>
    <t>Pseu eleg</t>
  </si>
  <si>
    <t>Rhyn conf</t>
  </si>
  <si>
    <t>Rhyt lore</t>
  </si>
  <si>
    <t>Tetr pell</t>
  </si>
  <si>
    <t>Tham alop</t>
  </si>
  <si>
    <t>Tort flav</t>
  </si>
  <si>
    <t>Tric brac</t>
  </si>
  <si>
    <t>Ulot bruc</t>
  </si>
  <si>
    <t>Zygo cono</t>
  </si>
  <si>
    <t>Aneu ping</t>
  </si>
  <si>
    <t>Caly argu</t>
  </si>
  <si>
    <t>Ceph bicu</t>
  </si>
  <si>
    <t>Ceph diva</t>
  </si>
  <si>
    <t>Chil pall</t>
  </si>
  <si>
    <t>Clad flui</t>
  </si>
  <si>
    <t>Dipl albi</t>
  </si>
  <si>
    <t>Foss pusi</t>
  </si>
  <si>
    <t>Frul dila</t>
  </si>
  <si>
    <t>Gymn infl</t>
  </si>
  <si>
    <t>Kurz pauc</t>
  </si>
  <si>
    <t>Leje cavi</t>
  </si>
  <si>
    <t>Loph bide</t>
  </si>
  <si>
    <t>Lunu cruc</t>
  </si>
  <si>
    <t>Marc poly</t>
  </si>
  <si>
    <t>Micr ulic</t>
  </si>
  <si>
    <t>Myli anom</t>
  </si>
  <si>
    <t>Nowe curv</t>
  </si>
  <si>
    <t>Odon denu</t>
  </si>
  <si>
    <t>Pell endi</t>
  </si>
  <si>
    <t>Plag aspl</t>
  </si>
  <si>
    <t>Rebo hemi</t>
  </si>
  <si>
    <t>Ricc cham</t>
  </si>
  <si>
    <t>Ambl serp</t>
  </si>
  <si>
    <t>Atri undu</t>
  </si>
  <si>
    <t>Cinc font</t>
  </si>
  <si>
    <t>Clim dend</t>
  </si>
  <si>
    <t>Crat fili</t>
  </si>
  <si>
    <t>Cten moll</t>
  </si>
  <si>
    <t>Dicr bonj</t>
  </si>
  <si>
    <t>Ento conc</t>
  </si>
  <si>
    <t>Pleu schr</t>
  </si>
  <si>
    <t>Altitude (m)</t>
  </si>
  <si>
    <t>Cryp hete</t>
  </si>
  <si>
    <t>Enca stre</t>
  </si>
  <si>
    <t>Gyro tenu</t>
  </si>
  <si>
    <t>Lept pyri</t>
  </si>
  <si>
    <t>Lept ripa</t>
  </si>
  <si>
    <t>Lesk poly</t>
  </si>
  <si>
    <t>Phys pyri</t>
  </si>
  <si>
    <t>Schi *apoc</t>
  </si>
  <si>
    <t>tort</t>
  </si>
  <si>
    <t>NAME</t>
  </si>
  <si>
    <t>Present</t>
  </si>
  <si>
    <t>Pres</t>
  </si>
  <si>
    <t>Count</t>
  </si>
  <si>
    <t>Serial</t>
  </si>
  <si>
    <t>Calypogeia arguta</t>
  </si>
  <si>
    <t>Calypogeia fissa</t>
  </si>
  <si>
    <t>Calypogeia muelleriana</t>
  </si>
  <si>
    <t>Cephalozia bicuspidata</t>
  </si>
  <si>
    <t>Cephalozia connivens</t>
  </si>
  <si>
    <t>Cephalozia lunulifolia</t>
  </si>
  <si>
    <t>Cephaloziella hampeana</t>
  </si>
  <si>
    <t>Cephaloziella divaricata</t>
  </si>
  <si>
    <t>Chiloscyphus pallescens</t>
  </si>
  <si>
    <t>Chiloscyphus polyanthos</t>
  </si>
  <si>
    <t>Cladopodiella fluitans</t>
  </si>
  <si>
    <t>Cololejeunea minutissima</t>
  </si>
  <si>
    <t>Conocephalum conicum s.l.</t>
  </si>
  <si>
    <t>Diplophyllum albicans</t>
  </si>
  <si>
    <t>Fossombronia pusilla</t>
  </si>
  <si>
    <t>Fossombronia wondraczekii</t>
  </si>
  <si>
    <t>Frullania dilatata</t>
  </si>
  <si>
    <t>Frullania tamarisci</t>
  </si>
  <si>
    <t>Gymnocolea inflata</t>
  </si>
  <si>
    <t>Leiocolea turbinata</t>
  </si>
  <si>
    <t>Lejeunea cavifolia</t>
  </si>
  <si>
    <t>Microlejeunea ulicina</t>
  </si>
  <si>
    <t>Lepidozia reptans</t>
  </si>
  <si>
    <t>Kurzia pauciflora</t>
  </si>
  <si>
    <t>Lophocolea heterophylla</t>
  </si>
  <si>
    <t>Lophozia excisa</t>
  </si>
  <si>
    <t>Lophozia ventricosa</t>
  </si>
  <si>
    <t>Lunularia cruciata</t>
  </si>
  <si>
    <t>Marchantia polymorpha</t>
  </si>
  <si>
    <t>Marchantia polymorpha subsp. ruderalis</t>
  </si>
  <si>
    <t>Metzgeria furcata</t>
  </si>
  <si>
    <t>Mylia anomala</t>
  </si>
  <si>
    <t>Nardia scalaris</t>
  </si>
  <si>
    <t>Nowellia curvifolia</t>
  </si>
  <si>
    <t>Odontoschisma denudatum</t>
  </si>
  <si>
    <t>Odontoschisma sphagni</t>
  </si>
  <si>
    <t>Pellia epiphylla</t>
  </si>
  <si>
    <t>Pellia endiviifolia</t>
  </si>
  <si>
    <t>Plagiochila porelloides</t>
  </si>
  <si>
    <t>Plagiochila asplenioides</t>
  </si>
  <si>
    <t>Porella platyphylla</t>
  </si>
  <si>
    <t>Radula complanata</t>
  </si>
  <si>
    <t>Reboulia hemisphaerica</t>
  </si>
  <si>
    <t>Riccardia multifida</t>
  </si>
  <si>
    <t>Aneura pinguis</t>
  </si>
  <si>
    <t>Riccardia chamedryfolia</t>
  </si>
  <si>
    <t>Riccia glauca</t>
  </si>
  <si>
    <t>Riccia sorocarpa</t>
  </si>
  <si>
    <t>Scapania irrigua</t>
  </si>
  <si>
    <t>Scapania nemorea</t>
  </si>
  <si>
    <t>Scapania undulata</t>
  </si>
  <si>
    <t>Lophocolea bidentata</t>
  </si>
  <si>
    <t>Calliergon cordifolium</t>
  </si>
  <si>
    <t>Calliergonella cuspidata</t>
  </si>
  <si>
    <t>Calliergon giganteum</t>
  </si>
  <si>
    <t>Amblystegium serpens</t>
  </si>
  <si>
    <t>Anomodon viticulosus</t>
  </si>
  <si>
    <t>Archidium alternifolium</t>
  </si>
  <si>
    <t>Atrichum undulatum</t>
  </si>
  <si>
    <t>Aulacomnium palustre</t>
  </si>
  <si>
    <t>Didymodon insulanus</t>
  </si>
  <si>
    <t>Didymodon fallax</t>
  </si>
  <si>
    <t>Pseudocrossidium hornschuchianum</t>
  </si>
  <si>
    <t>Didymodon nicholsonii</t>
  </si>
  <si>
    <t>Bryoerythrophyllum recurvirostrum</t>
  </si>
  <si>
    <t>Pseudocrossidium revolutum</t>
  </si>
  <si>
    <t>Didymodon rigidulus</t>
  </si>
  <si>
    <t>Didymodon tophaceus</t>
  </si>
  <si>
    <t>Didymodon luridus</t>
  </si>
  <si>
    <t>Barbula unguiculata</t>
  </si>
  <si>
    <t>Didymodon vinealis</t>
  </si>
  <si>
    <t>Bartramia pomiformis</t>
  </si>
  <si>
    <t>Brachythecium albicans</t>
  </si>
  <si>
    <t>Brachythecium glareosum</t>
  </si>
  <si>
    <t>Brachythecium mildeanum</t>
  </si>
  <si>
    <t>Brachythecium rivulare</t>
  </si>
  <si>
    <t>Brachythecium rutabulum</t>
  </si>
  <si>
    <t>Bryum argenteum</t>
  </si>
  <si>
    <t>Bryum capillare</t>
  </si>
  <si>
    <t>Bryum radiculosum</t>
  </si>
  <si>
    <t>Bryum pallens</t>
  </si>
  <si>
    <t>Bryum algovicum</t>
  </si>
  <si>
    <t>Bryum pseudotriquetrum var. bimum</t>
  </si>
  <si>
    <t>Bryum pseudotriquetrum var. pseudotriquetrum</t>
  </si>
  <si>
    <t>Bryum rubens</t>
  </si>
  <si>
    <t>Homalothecium lutescens</t>
  </si>
  <si>
    <t>Homalothecium sericeum</t>
  </si>
  <si>
    <t>Campyliadelphus chrysophyllus</t>
  </si>
  <si>
    <t>Campylopus brevipilus</t>
  </si>
  <si>
    <t>Campylopus flexuosus</t>
  </si>
  <si>
    <t>Campylopus introflexus</t>
  </si>
  <si>
    <t>Campylopus pyriformis</t>
  </si>
  <si>
    <t>Ceratodon purpureus</t>
  </si>
  <si>
    <t>Cinclidotus fontinaloides</t>
  </si>
  <si>
    <t>5km sq</t>
  </si>
  <si>
    <t>Additional taxa</t>
  </si>
  <si>
    <t>Inf</t>
  </si>
  <si>
    <t>Finder</t>
  </si>
  <si>
    <t>Det.</t>
  </si>
  <si>
    <t>Comments</t>
  </si>
  <si>
    <t>Hab</t>
  </si>
  <si>
    <t>Com</t>
  </si>
  <si>
    <t>Hab_species</t>
  </si>
  <si>
    <t>Hab1</t>
  </si>
  <si>
    <t>Com1</t>
  </si>
  <si>
    <t>Hect</t>
  </si>
  <si>
    <t>Pos1</t>
  </si>
  <si>
    <t>PosOrig</t>
  </si>
  <si>
    <t>Pos final</t>
  </si>
  <si>
    <t>Unique card No</t>
  </si>
  <si>
    <t>Number of write-ins</t>
  </si>
  <si>
    <t>BRC_padded</t>
  </si>
  <si>
    <t>Total number of species</t>
  </si>
  <si>
    <t>Locality**</t>
  </si>
  <si>
    <t>** If you write a locality in "Additional taxa", it is output as a sublocality.  Thus if you have Coomasaharn as your</t>
  </si>
  <si>
    <t xml:space="preserve">    main locality and enter "by waterfall" in the additional locality, you will get "Coomasaharn, by waterfall" as output</t>
  </si>
  <si>
    <t>Grid ref***</t>
  </si>
  <si>
    <t>Alt m***</t>
  </si>
  <si>
    <t>*** Entries in these columns take precedence over what is written in the main locality data</t>
  </si>
  <si>
    <t>Barbula convoluta var. convoluta</t>
  </si>
  <si>
    <t>Barbula convoluta var. sardoa</t>
  </si>
  <si>
    <t>Conocephalum conicum s.str.</t>
  </si>
  <si>
    <t>Shortnam</t>
  </si>
  <si>
    <t>Bry_9</t>
  </si>
  <si>
    <t>Aloina aloides s.str.</t>
  </si>
  <si>
    <t>Bry_19</t>
  </si>
  <si>
    <t>rupe</t>
  </si>
  <si>
    <t>Bry_33</t>
  </si>
  <si>
    <t>Apha pate</t>
  </si>
  <si>
    <t>Bry_442</t>
  </si>
  <si>
    <t>Aphanorrhegma patens</t>
  </si>
  <si>
    <t>Bry_35</t>
  </si>
  <si>
    <t>Bry_40</t>
  </si>
  <si>
    <t>Bry_42</t>
  </si>
  <si>
    <t>Barb conv</t>
  </si>
  <si>
    <t>Bry_45</t>
  </si>
  <si>
    <t>Barbula convoluta</t>
  </si>
  <si>
    <t>con</t>
  </si>
  <si>
    <t>Bry_45.2</t>
  </si>
  <si>
    <t>sar</t>
  </si>
  <si>
    <t>Bry_45.1</t>
  </si>
  <si>
    <t>ungu</t>
  </si>
  <si>
    <t>Bry_62</t>
  </si>
  <si>
    <t>Bart pomi</t>
  </si>
  <si>
    <t>Bry_66</t>
  </si>
  <si>
    <t>Bry_72</t>
  </si>
  <si>
    <t>glar</t>
  </si>
  <si>
    <t>Bry_75</t>
  </si>
  <si>
    <t>mild</t>
  </si>
  <si>
    <t>Bry_76</t>
  </si>
  <si>
    <t>rivu</t>
  </si>
  <si>
    <t>Bry_80</t>
  </si>
  <si>
    <t>ruta</t>
  </si>
  <si>
    <t>Bry_81</t>
  </si>
  <si>
    <t>recu</t>
  </si>
  <si>
    <t>Bry_54</t>
  </si>
  <si>
    <t>Bry_112</t>
  </si>
  <si>
    <t>arge</t>
  </si>
  <si>
    <t>Bry_89</t>
  </si>
  <si>
    <t>capi</t>
  </si>
  <si>
    <t>Bry_94</t>
  </si>
  <si>
    <t>dich</t>
  </si>
  <si>
    <t>Bry_1054</t>
  </si>
  <si>
    <t>Bryum dichotomum</t>
  </si>
  <si>
    <t>Bry_662</t>
  </si>
  <si>
    <t>klin</t>
  </si>
  <si>
    <t>Bry_664</t>
  </si>
  <si>
    <t>Bry_110</t>
  </si>
  <si>
    <t>pseu</t>
  </si>
  <si>
    <t>Bry_113</t>
  </si>
  <si>
    <t>Bryum pseudotriquetrum</t>
  </si>
  <si>
    <t>bim</t>
  </si>
  <si>
    <t>Bry_113.1</t>
  </si>
  <si>
    <t>pse</t>
  </si>
  <si>
    <t>Bry_113.2</t>
  </si>
  <si>
    <t>radi</t>
  </si>
  <si>
    <t>Bry_107</t>
  </si>
  <si>
    <t>rube</t>
  </si>
  <si>
    <t>Bry_115</t>
  </si>
  <si>
    <t>rude</t>
  </si>
  <si>
    <t>Bry_667</t>
  </si>
  <si>
    <t>suba</t>
  </si>
  <si>
    <t>Bry_665</t>
  </si>
  <si>
    <t>viol</t>
  </si>
  <si>
    <t>Bry_672</t>
  </si>
  <si>
    <t>Bry_3</t>
  </si>
  <si>
    <t>giga</t>
  </si>
  <si>
    <t>Bry_5</t>
  </si>
  <si>
    <t>cusp</t>
  </si>
  <si>
    <t>Bry_4</t>
  </si>
  <si>
    <t>lind</t>
  </si>
  <si>
    <t>Bry_354</t>
  </si>
  <si>
    <t>Calliergonella lindbergii</t>
  </si>
  <si>
    <t>Bry_129</t>
  </si>
  <si>
    <t>Bry_134</t>
  </si>
  <si>
    <t>Campylium protensum</t>
  </si>
  <si>
    <t>stel</t>
  </si>
  <si>
    <t>Bry_136</t>
  </si>
  <si>
    <t>Campylium stellatum s.str.</t>
  </si>
  <si>
    <t>Bry_138</t>
  </si>
  <si>
    <t>flex</t>
  </si>
  <si>
    <t>Bry_139</t>
  </si>
  <si>
    <t>grac</t>
  </si>
  <si>
    <t>intr</t>
  </si>
  <si>
    <t>Bry_141</t>
  </si>
  <si>
    <t>pyri</t>
  </si>
  <si>
    <t>Bry_142</t>
  </si>
  <si>
    <t>Bry_151.2</t>
  </si>
  <si>
    <t>Bry_153</t>
  </si>
  <si>
    <t>Cirr cras</t>
  </si>
  <si>
    <t>Bry_156</t>
  </si>
  <si>
    <t>Cirriphyllum crassinervium</t>
  </si>
  <si>
    <t>pili</t>
  </si>
  <si>
    <t>Bry_157</t>
  </si>
  <si>
    <t>Bry_158</t>
  </si>
  <si>
    <t>Bry_163.3</t>
  </si>
  <si>
    <t>Bry_164</t>
  </si>
  <si>
    <t>Bry_166</t>
  </si>
  <si>
    <t>mol</t>
  </si>
  <si>
    <t>Bry_166.3</t>
  </si>
  <si>
    <t>palu</t>
  </si>
  <si>
    <t>Bry_180</t>
  </si>
  <si>
    <t>pell</t>
  </si>
  <si>
    <t>Bry_180.3</t>
  </si>
  <si>
    <t>Dichodontium pellucidum s.str.</t>
  </si>
  <si>
    <t>Bry_184</t>
  </si>
  <si>
    <t>rufe</t>
  </si>
  <si>
    <t>Bry_185</t>
  </si>
  <si>
    <t>Bry_186</t>
  </si>
  <si>
    <t>stap</t>
  </si>
  <si>
    <t>Bry_674</t>
  </si>
  <si>
    <t>vari</t>
  </si>
  <si>
    <t>Bry_189</t>
  </si>
  <si>
    <t>Bry_193</t>
  </si>
  <si>
    <t>Bry_197</t>
  </si>
  <si>
    <t>maju</t>
  </si>
  <si>
    <t>Bry_203</t>
  </si>
  <si>
    <t>scop</t>
  </si>
  <si>
    <t>Bry_206</t>
  </si>
  <si>
    <t>Bry_48</t>
  </si>
  <si>
    <t>insu</t>
  </si>
  <si>
    <t>Bry_47</t>
  </si>
  <si>
    <t>luri</t>
  </si>
  <si>
    <t>Bry_61</t>
  </si>
  <si>
    <t>nich</t>
  </si>
  <si>
    <t>Bry_53</t>
  </si>
  <si>
    <t>rigi</t>
  </si>
  <si>
    <t>Bry_57</t>
  </si>
  <si>
    <t>sinu</t>
  </si>
  <si>
    <t>Bry_627</t>
  </si>
  <si>
    <t>toph</t>
  </si>
  <si>
    <t>Bry_60</t>
  </si>
  <si>
    <t>vine</t>
  </si>
  <si>
    <t>Bry_63</t>
  </si>
  <si>
    <t>Bry_1348</t>
  </si>
  <si>
    <t>hete</t>
  </si>
  <si>
    <t>Bry_222</t>
  </si>
  <si>
    <t>poly</t>
  </si>
  <si>
    <t>Bry_233</t>
  </si>
  <si>
    <t>Bry_235</t>
  </si>
  <si>
    <t>Bry_283</t>
  </si>
  <si>
    <t>Entosthodon fascicularis</t>
  </si>
  <si>
    <t>Ephe minu</t>
  </si>
  <si>
    <t>Bry_239.1</t>
  </si>
  <si>
    <t>Ephemerum minutissimum</t>
  </si>
  <si>
    <t>*serr</t>
  </si>
  <si>
    <t>Bry_239</t>
  </si>
  <si>
    <t>serr</t>
  </si>
  <si>
    <t>Bry_239.2</t>
  </si>
  <si>
    <t>Ephemerum serratum s.str.</t>
  </si>
  <si>
    <t>Epip toze</t>
  </si>
  <si>
    <t>Bry_242</t>
  </si>
  <si>
    <t>Epipterygium tozeri</t>
  </si>
  <si>
    <t>Bry_243</t>
  </si>
  <si>
    <t>Eurh stri</t>
  </si>
  <si>
    <t>Bry_255</t>
  </si>
  <si>
    <t>Bry_257</t>
  </si>
  <si>
    <t>bryo</t>
  </si>
  <si>
    <t>Bry_4142</t>
  </si>
  <si>
    <t>bry</t>
  </si>
  <si>
    <t>Bry_260</t>
  </si>
  <si>
    <t>Fissidens bryoides var. bryoides</t>
  </si>
  <si>
    <t>cras</t>
  </si>
  <si>
    <t>Bry_261</t>
  </si>
  <si>
    <t>dubi</t>
  </si>
  <si>
    <t>Bry_262</t>
  </si>
  <si>
    <t>Bry_267.2</t>
  </si>
  <si>
    <t>Fissidens gracilifolius</t>
  </si>
  <si>
    <t>incu</t>
  </si>
  <si>
    <t>Bry_266</t>
  </si>
  <si>
    <t>pusi</t>
  </si>
  <si>
    <t>Bry_267.1</t>
  </si>
  <si>
    <t>taxi</t>
  </si>
  <si>
    <t>Bry_274</t>
  </si>
  <si>
    <t>viri</t>
  </si>
  <si>
    <t>Bry_275</t>
  </si>
  <si>
    <t>Bry_276</t>
  </si>
  <si>
    <t>squa</t>
  </si>
  <si>
    <t>Bry_284</t>
  </si>
  <si>
    <t>Bry_312</t>
  </si>
  <si>
    <t>Bry_325</t>
  </si>
  <si>
    <t>Bry_496</t>
  </si>
  <si>
    <t>Bry_333</t>
  </si>
  <si>
    <t>Bry_126</t>
  </si>
  <si>
    <t>seri</t>
  </si>
  <si>
    <t>Bry_128</t>
  </si>
  <si>
    <t>Bry_335</t>
  </si>
  <si>
    <t>tena</t>
  </si>
  <si>
    <t>Bry_337</t>
  </si>
  <si>
    <t>Hygroamblystegium tenax</t>
  </si>
  <si>
    <t>Bry_340</t>
  </si>
  <si>
    <t>Hylo sple</t>
  </si>
  <si>
    <t>Bry_346</t>
  </si>
  <si>
    <t>Bry_351.5</t>
  </si>
  <si>
    <t>cupr</t>
  </si>
  <si>
    <t>Bry_4143</t>
  </si>
  <si>
    <t>Hypnum cupressiforme</t>
  </si>
  <si>
    <t>cup</t>
  </si>
  <si>
    <t>Bry_351.1</t>
  </si>
  <si>
    <t>lac</t>
  </si>
  <si>
    <t>Bry_351.8</t>
  </si>
  <si>
    <t>Hypnum cupressiforme var. lacunosum</t>
  </si>
  <si>
    <t>res</t>
  </si>
  <si>
    <t>Bry_351.6</t>
  </si>
  <si>
    <t>Hypnum cupressiforme var. resupinatum</t>
  </si>
  <si>
    <t>jutl</t>
  </si>
  <si>
    <t>Bry_351.2</t>
  </si>
  <si>
    <t>Bry_363</t>
  </si>
  <si>
    <t>myos</t>
  </si>
  <si>
    <t>Bry_362</t>
  </si>
  <si>
    <t>myo</t>
  </si>
  <si>
    <t>Bry_362.2</t>
  </si>
  <si>
    <t>Kind prae</t>
  </si>
  <si>
    <t>Bry_249</t>
  </si>
  <si>
    <t>Kindbergia praelonga</t>
  </si>
  <si>
    <t>Bry_365</t>
  </si>
  <si>
    <t>Bry_366</t>
  </si>
  <si>
    <t>Bry_373</t>
  </si>
  <si>
    <t>Bry_374</t>
  </si>
  <si>
    <t>Bry_1781</t>
  </si>
  <si>
    <t>rect</t>
  </si>
  <si>
    <t>Bry_499</t>
  </si>
  <si>
    <t>Microbryum rectum</t>
  </si>
  <si>
    <t>Bry_382</t>
  </si>
  <si>
    <t>marg</t>
  </si>
  <si>
    <t>Bry_401</t>
  </si>
  <si>
    <t>cris</t>
  </si>
  <si>
    <t>Bry_402</t>
  </si>
  <si>
    <t>pumi</t>
  </si>
  <si>
    <t>Bry_404</t>
  </si>
  <si>
    <t>Orth line</t>
  </si>
  <si>
    <t>Bry_411</t>
  </si>
  <si>
    <t>Orthodontium lineare</t>
  </si>
  <si>
    <t>Bry_414</t>
  </si>
  <si>
    <t>anom</t>
  </si>
  <si>
    <t>Bry_415</t>
  </si>
  <si>
    <t>cupu</t>
  </si>
  <si>
    <t>Bry_416</t>
  </si>
  <si>
    <t>diap</t>
  </si>
  <si>
    <t>Bry_417</t>
  </si>
  <si>
    <t>lyel</t>
  </si>
  <si>
    <t>Bry_418</t>
  </si>
  <si>
    <t>pulc</t>
  </si>
  <si>
    <t>Bry_421</t>
  </si>
  <si>
    <t>stri</t>
  </si>
  <si>
    <t>Bry_429</t>
  </si>
  <si>
    <t>tene</t>
  </si>
  <si>
    <t>Bry_430</t>
  </si>
  <si>
    <t>Oxyr hian</t>
  </si>
  <si>
    <t>Bry_256</t>
  </si>
  <si>
    <t>Oxyrrhynchium hians</t>
  </si>
  <si>
    <t>Bry_529</t>
  </si>
  <si>
    <t>Oxyrrhynchium pumilum</t>
  </si>
  <si>
    <t>Bry_161.1</t>
  </si>
  <si>
    <t>Palustriella commutata s.str.</t>
  </si>
  <si>
    <t>Phas cusp</t>
  </si>
  <si>
    <t>Bry_434</t>
  </si>
  <si>
    <t>Phascum cuspidatum</t>
  </si>
  <si>
    <t>Bry_439</t>
  </si>
  <si>
    <t>Bry_443</t>
  </si>
  <si>
    <t>Bry_379</t>
  </si>
  <si>
    <t>Plagiomnium affine</t>
  </si>
  <si>
    <t>Bry_381</t>
  </si>
  <si>
    <t>elat</t>
  </si>
  <si>
    <t>Bry_392</t>
  </si>
  <si>
    <t>rost</t>
  </si>
  <si>
    <t>Bry_383</t>
  </si>
  <si>
    <t>undu</t>
  </si>
  <si>
    <t>Bry_395</t>
  </si>
  <si>
    <t>dent</t>
  </si>
  <si>
    <t>Bry_449</t>
  </si>
  <si>
    <t>den</t>
  </si>
  <si>
    <t>Bry_449.1</t>
  </si>
  <si>
    <t>nemo</t>
  </si>
  <si>
    <t>Bry_456</t>
  </si>
  <si>
    <t>succ</t>
  </si>
  <si>
    <t>Bry_458</t>
  </si>
  <si>
    <t>Bry_459</t>
  </si>
  <si>
    <t>Plat ripa</t>
  </si>
  <si>
    <t>Bry_251</t>
  </si>
  <si>
    <t>Platyhypnidium riparioides</t>
  </si>
  <si>
    <t>Bry_460</t>
  </si>
  <si>
    <t>subu</t>
  </si>
  <si>
    <t>Bry_461</t>
  </si>
  <si>
    <t>Pleuridium subulatum</t>
  </si>
  <si>
    <t>Bry_463</t>
  </si>
  <si>
    <t>Bry_479</t>
  </si>
  <si>
    <t>Bry_466</t>
  </si>
  <si>
    <t>mela</t>
  </si>
  <si>
    <t>Bry_470</t>
  </si>
  <si>
    <t>nuta</t>
  </si>
  <si>
    <t>Bry_475</t>
  </si>
  <si>
    <t>wahl</t>
  </si>
  <si>
    <t>Bry_465</t>
  </si>
  <si>
    <t>Bry_483</t>
  </si>
  <si>
    <t>Polytrichastrum formosum</t>
  </si>
  <si>
    <t>Bry_482</t>
  </si>
  <si>
    <t>juni</t>
  </si>
  <si>
    <t>Bry_485</t>
  </si>
  <si>
    <t>Bry_488</t>
  </si>
  <si>
    <t>Bry_503</t>
  </si>
  <si>
    <t>Bry_51</t>
  </si>
  <si>
    <t>revo</t>
  </si>
  <si>
    <t>Bry_56</t>
  </si>
  <si>
    <t>Bry_507</t>
  </si>
  <si>
    <t>Pseudoscleropodium purum</t>
  </si>
  <si>
    <t>Bry_357</t>
  </si>
  <si>
    <t>Rhiz punc</t>
  </si>
  <si>
    <t>Bry_389</t>
  </si>
  <si>
    <t>Bry_531.2</t>
  </si>
  <si>
    <t>Bry_245</t>
  </si>
  <si>
    <t>mura</t>
  </si>
  <si>
    <t>Bry_248</t>
  </si>
  <si>
    <t>Bry_532</t>
  </si>
  <si>
    <t>Bry_533</t>
  </si>
  <si>
    <t>triq</t>
  </si>
  <si>
    <t>Bry_534</t>
  </si>
  <si>
    <t>Sarm exan</t>
  </si>
  <si>
    <t>Bry_223</t>
  </si>
  <si>
    <t>Sarmentypnum exannulatum</t>
  </si>
  <si>
    <t>Bry_291</t>
  </si>
  <si>
    <t>Bry_1773</t>
  </si>
  <si>
    <t>Bry_78</t>
  </si>
  <si>
    <t>Sciuro-hypnum populeum</t>
  </si>
  <si>
    <t>Scle cesp</t>
  </si>
  <si>
    <t>Bry_538</t>
  </si>
  <si>
    <t>Scleropodium cespitans</t>
  </si>
  <si>
    <t>Bry_564</t>
  </si>
  <si>
    <t>Sphagnum capillifolium</t>
  </si>
  <si>
    <t>cap</t>
  </si>
  <si>
    <t>Bry_564.1</t>
  </si>
  <si>
    <t>Sphagnum capillifolium subsp. capillifolium</t>
  </si>
  <si>
    <t>rub</t>
  </si>
  <si>
    <t>Bry_573</t>
  </si>
  <si>
    <t>comp</t>
  </si>
  <si>
    <t>Bry_554</t>
  </si>
  <si>
    <t>cont</t>
  </si>
  <si>
    <t>Bry_556</t>
  </si>
  <si>
    <t>Bry_578.1</t>
  </si>
  <si>
    <t>fall</t>
  </si>
  <si>
    <t>Bry_571.2</t>
  </si>
  <si>
    <t>fimb</t>
  </si>
  <si>
    <t>Bry_557</t>
  </si>
  <si>
    <t>inun</t>
  </si>
  <si>
    <t>Bry_578.3</t>
  </si>
  <si>
    <t>mage</t>
  </si>
  <si>
    <t>Bry_562</t>
  </si>
  <si>
    <t>moll</t>
  </si>
  <si>
    <t>Bry_563</t>
  </si>
  <si>
    <t>Bry_566</t>
  </si>
  <si>
    <t>papi</t>
  </si>
  <si>
    <t>Bry_567</t>
  </si>
  <si>
    <t>Bry_575</t>
  </si>
  <si>
    <t>subn</t>
  </si>
  <si>
    <t>Bry_568</t>
  </si>
  <si>
    <t>sub</t>
  </si>
  <si>
    <t>Bry_568.1</t>
  </si>
  <si>
    <t>Sphagnum subnitens var. subnitens</t>
  </si>
  <si>
    <t>Bry_579</t>
  </si>
  <si>
    <t>spha</t>
  </si>
  <si>
    <t>Stra stra</t>
  </si>
  <si>
    <t>Bry_7</t>
  </si>
  <si>
    <t>Straminergon stramineum</t>
  </si>
  <si>
    <t>Synt laev</t>
  </si>
  <si>
    <t>Bry_611</t>
  </si>
  <si>
    <t>lati</t>
  </si>
  <si>
    <t>Bry_612</t>
  </si>
  <si>
    <t>Syntrichia latifolia</t>
  </si>
  <si>
    <t>mont</t>
  </si>
  <si>
    <t>Bry_610</t>
  </si>
  <si>
    <t>Syntrichia montana</t>
  </si>
  <si>
    <t>Bry_616</t>
  </si>
  <si>
    <t>Bry_618</t>
  </si>
  <si>
    <t>Syntrichia ruralis var. ruraliformis</t>
  </si>
  <si>
    <t>Bry_619</t>
  </si>
  <si>
    <t>Syntrichia ruralis var. ruralis</t>
  </si>
  <si>
    <t>Bry_589</t>
  </si>
  <si>
    <t>Bry_592</t>
  </si>
  <si>
    <t>Thui assi</t>
  </si>
  <si>
    <t>Bry_597</t>
  </si>
  <si>
    <t>Thuidium assimile</t>
  </si>
  <si>
    <t>tama</t>
  </si>
  <si>
    <t>Bry_599</t>
  </si>
  <si>
    <t>Bry_602</t>
  </si>
  <si>
    <t>Bry_607</t>
  </si>
  <si>
    <t>Bry_497</t>
  </si>
  <si>
    <t>Bry_614</t>
  </si>
  <si>
    <t>trun</t>
  </si>
  <si>
    <t>Bry_501</t>
  </si>
  <si>
    <t>Tric cyli</t>
  </si>
  <si>
    <t>Bry_215</t>
  </si>
  <si>
    <t>Trichodon cylindricus</t>
  </si>
  <si>
    <t>Bry_624</t>
  </si>
  <si>
    <t>Bry_625</t>
  </si>
  <si>
    <t>Bry_631</t>
  </si>
  <si>
    <t>*cris</t>
  </si>
  <si>
    <t>Bry_1052</t>
  </si>
  <si>
    <t>Bry_632</t>
  </si>
  <si>
    <t>phyl</t>
  </si>
  <si>
    <t>Bry_637</t>
  </si>
  <si>
    <t>Warn flui</t>
  </si>
  <si>
    <t>Bry_224</t>
  </si>
  <si>
    <t>Bry_642</t>
  </si>
  <si>
    <t>obl</t>
  </si>
  <si>
    <t>Bry_642.2</t>
  </si>
  <si>
    <t>Bry_639</t>
  </si>
  <si>
    <t>Bry_639.2</t>
  </si>
  <si>
    <t>Bry_650</t>
  </si>
  <si>
    <t>Bry_653.1</t>
  </si>
  <si>
    <t>Bry_653.2</t>
  </si>
  <si>
    <t>Bry_901</t>
  </si>
  <si>
    <t>Bry_705</t>
  </si>
  <si>
    <t>fiss</t>
  </si>
  <si>
    <t>Bry_706</t>
  </si>
  <si>
    <t>muel</t>
  </si>
  <si>
    <t>Bry_707</t>
  </si>
  <si>
    <t>Bry_714</t>
  </si>
  <si>
    <t>conn</t>
  </si>
  <si>
    <t>Bry_716</t>
  </si>
  <si>
    <t>lunu</t>
  </si>
  <si>
    <t>Bry_721</t>
  </si>
  <si>
    <t>macr</t>
  </si>
  <si>
    <t>Bry_732</t>
  </si>
  <si>
    <t>hamp</t>
  </si>
  <si>
    <t>Bry_727</t>
  </si>
  <si>
    <t>Bry_737</t>
  </si>
  <si>
    <t>Bry_738</t>
  </si>
  <si>
    <t>Bry_739</t>
  </si>
  <si>
    <t>Bry_742</t>
  </si>
  <si>
    <t>Cono *coni</t>
  </si>
  <si>
    <t>Bry_745</t>
  </si>
  <si>
    <t>coni</t>
  </si>
  <si>
    <t>Bry_2401</t>
  </si>
  <si>
    <t>Bry_747</t>
  </si>
  <si>
    <t>Bry_762.2</t>
  </si>
  <si>
    <t>wond</t>
  </si>
  <si>
    <t>Bry_763</t>
  </si>
  <si>
    <t>Bry_764</t>
  </si>
  <si>
    <t>Bry_768</t>
  </si>
  <si>
    <t>Bry_772</t>
  </si>
  <si>
    <t>Bry_808</t>
  </si>
  <si>
    <t>Bry_796</t>
  </si>
  <si>
    <t>Bry_797</t>
  </si>
  <si>
    <t>Bry_807</t>
  </si>
  <si>
    <t>Bry_1056</t>
  </si>
  <si>
    <t>Bry_814</t>
  </si>
  <si>
    <t>Bry_818</t>
  </si>
  <si>
    <t>vent</t>
  </si>
  <si>
    <t>Bry_824</t>
  </si>
  <si>
    <t>Bry_826</t>
  </si>
  <si>
    <t>Bry_827</t>
  </si>
  <si>
    <t>rud</t>
  </si>
  <si>
    <t>Bry_827.6</t>
  </si>
  <si>
    <t>Bry_969</t>
  </si>
  <si>
    <t>Metzgeria consanguinea</t>
  </si>
  <si>
    <t>furc</t>
  </si>
  <si>
    <t>Bry_845</t>
  </si>
  <si>
    <t>Bry_1043</t>
  </si>
  <si>
    <t>Metzgeria violacea</t>
  </si>
  <si>
    <t>Bry_804</t>
  </si>
  <si>
    <t>Bry_852</t>
  </si>
  <si>
    <t>Bry_858</t>
  </si>
  <si>
    <t>Bry_859</t>
  </si>
  <si>
    <t>Bry_860</t>
  </si>
  <si>
    <t>Bry_863</t>
  </si>
  <si>
    <t>Bry_868</t>
  </si>
  <si>
    <t>epip</t>
  </si>
  <si>
    <t>Bry_867</t>
  </si>
  <si>
    <t>Bry_872.2</t>
  </si>
  <si>
    <t>pore</t>
  </si>
  <si>
    <t>Bry_872.1</t>
  </si>
  <si>
    <t>Bry_885</t>
  </si>
  <si>
    <t>Ptil cili</t>
  </si>
  <si>
    <t>Bry_888</t>
  </si>
  <si>
    <t>Ptilidium ciliare</t>
  </si>
  <si>
    <t>Bry_892</t>
  </si>
  <si>
    <t>Bry_896</t>
  </si>
  <si>
    <t>Bry_902</t>
  </si>
  <si>
    <t>mult</t>
  </si>
  <si>
    <t>Bry_899</t>
  </si>
  <si>
    <t>Bry_910</t>
  </si>
  <si>
    <t>soro</t>
  </si>
  <si>
    <t>Bry_915</t>
  </si>
  <si>
    <t>Bry_929</t>
  </si>
  <si>
    <t>Bry_930</t>
  </si>
  <si>
    <t>umbr</t>
  </si>
  <si>
    <t>Bry_939</t>
  </si>
  <si>
    <t>Sole grac</t>
  </si>
  <si>
    <t>Bry_943</t>
  </si>
  <si>
    <t>Solenostoma gracillimum</t>
  </si>
  <si>
    <t>Camp prot</t>
  </si>
  <si>
    <t>Dicr cirr</t>
  </si>
  <si>
    <t>Poly comm</t>
  </si>
  <si>
    <t>Pseu puru</t>
  </si>
  <si>
    <t>BRC_code</t>
  </si>
  <si>
    <t xml:space="preserve">   On the main card, use x or these letters for species occurrence, and add notes on habitat and other comments</t>
  </si>
  <si>
    <t>maintaining a personal ascending list</t>
  </si>
  <si>
    <t>CC_order</t>
  </si>
  <si>
    <t>M082.03</t>
  </si>
  <si>
    <t>M136.01</t>
  </si>
  <si>
    <t>M216.03</t>
  </si>
  <si>
    <t>M018.01</t>
  </si>
  <si>
    <t>M029.01</t>
  </si>
  <si>
    <t>M004.03</t>
  </si>
  <si>
    <t>M121.01</t>
  </si>
  <si>
    <t>M078.01</t>
  </si>
  <si>
    <t>M078.01.a</t>
  </si>
  <si>
    <t>M078.01.b</t>
  </si>
  <si>
    <t>M078.02</t>
  </si>
  <si>
    <t>M105.02</t>
  </si>
  <si>
    <t>M170.01</t>
  </si>
  <si>
    <t>M170.03</t>
  </si>
  <si>
    <t>M170.05</t>
  </si>
  <si>
    <t>M170.07</t>
  </si>
  <si>
    <t>M170.06</t>
  </si>
  <si>
    <t>M076.01</t>
  </si>
  <si>
    <t>M111.11</t>
  </si>
  <si>
    <t>M111.27</t>
  </si>
  <si>
    <t>M111.17</t>
  </si>
  <si>
    <t>M111.31</t>
  </si>
  <si>
    <t>M111.29</t>
  </si>
  <si>
    <t>M111.36</t>
  </si>
  <si>
    <t>M111.06</t>
  </si>
  <si>
    <t>M111.24</t>
  </si>
  <si>
    <t>M111.24.b</t>
  </si>
  <si>
    <t>M111.24.a</t>
  </si>
  <si>
    <t>M111.33</t>
  </si>
  <si>
    <t>M111.42</t>
  </si>
  <si>
    <t>M111.34</t>
  </si>
  <si>
    <t>M111.40</t>
  </si>
  <si>
    <t>M111.35</t>
  </si>
  <si>
    <t>M150.01</t>
  </si>
  <si>
    <t>M150.02</t>
  </si>
  <si>
    <t>M177.01</t>
  </si>
  <si>
    <t>M177.02</t>
  </si>
  <si>
    <t>M135.01</t>
  </si>
  <si>
    <t>M134.02</t>
  </si>
  <si>
    <t>M134.01</t>
  </si>
  <si>
    <t>M056.13</t>
  </si>
  <si>
    <t>M056.07</t>
  </si>
  <si>
    <t>M056.12</t>
  </si>
  <si>
    <t>M056.06</t>
  </si>
  <si>
    <t>M037.01</t>
  </si>
  <si>
    <t>M090.01</t>
  </si>
  <si>
    <t>M166.02</t>
  </si>
  <si>
    <t>M166.01</t>
  </si>
  <si>
    <t>M131.01</t>
  </si>
  <si>
    <t>M133.01</t>
  </si>
  <si>
    <t>M205.01</t>
  </si>
  <si>
    <t>M183.01</t>
  </si>
  <si>
    <t>M183.01.a</t>
  </si>
  <si>
    <t>M045.01_agg</t>
  </si>
  <si>
    <t>M045.01</t>
  </si>
  <si>
    <t>M052.09</t>
  </si>
  <si>
    <t>M052.07</t>
  </si>
  <si>
    <t>M052.01</t>
  </si>
  <si>
    <t>M052.06</t>
  </si>
  <si>
    <t>M052.05</t>
  </si>
  <si>
    <t>M046.01</t>
  </si>
  <si>
    <t>M053.02</t>
  </si>
  <si>
    <t>M053.05</t>
  </si>
  <si>
    <t>M053.04</t>
  </si>
  <si>
    <t>M079.14</t>
  </si>
  <si>
    <t>M079.08</t>
  </si>
  <si>
    <t>M079.09</t>
  </si>
  <si>
    <t>M079.04</t>
  </si>
  <si>
    <t>M079.03</t>
  </si>
  <si>
    <t>M079.11</t>
  </si>
  <si>
    <t>M079.12</t>
  </si>
  <si>
    <t>M079.07</t>
  </si>
  <si>
    <t>M034.09</t>
  </si>
  <si>
    <t>M140.02</t>
  </si>
  <si>
    <t>M014.01</t>
  </si>
  <si>
    <t>M201.01</t>
  </si>
  <si>
    <t>M016.04</t>
  </si>
  <si>
    <t>M072.07</t>
  </si>
  <si>
    <t>M072.06_agg</t>
  </si>
  <si>
    <t>M072.06</t>
  </si>
  <si>
    <t>M115.01</t>
  </si>
  <si>
    <t>M059.01</t>
  </si>
  <si>
    <t>M162.01</t>
  </si>
  <si>
    <t>M030.17</t>
  </si>
  <si>
    <t>M030.06.a</t>
  </si>
  <si>
    <t>M030.09</t>
  </si>
  <si>
    <t>M030.16</t>
  </si>
  <si>
    <t>M030.04</t>
  </si>
  <si>
    <t>M030.05</t>
  </si>
  <si>
    <t>M030.03</t>
  </si>
  <si>
    <t>M030.15</t>
  </si>
  <si>
    <t>M030.01</t>
  </si>
  <si>
    <t>M130.01</t>
  </si>
  <si>
    <t>M015.01</t>
  </si>
  <si>
    <t>M022.16</t>
  </si>
  <si>
    <t>M067.01</t>
  </si>
  <si>
    <t>M086.03</t>
  </si>
  <si>
    <t>M211.01</t>
  </si>
  <si>
    <t>M174.02</t>
  </si>
  <si>
    <t>M174.01</t>
  </si>
  <si>
    <t>M128.01</t>
  </si>
  <si>
    <t>M137.02</t>
  </si>
  <si>
    <t>M143.03</t>
  </si>
  <si>
    <t>M192.01</t>
  </si>
  <si>
    <t>M181.04</t>
  </si>
  <si>
    <t>M181.03</t>
  </si>
  <si>
    <t>M181.03.a</t>
  </si>
  <si>
    <t>M181.03.b</t>
  </si>
  <si>
    <t>M181.03.d</t>
  </si>
  <si>
    <t>M181.06</t>
  </si>
  <si>
    <t>M214.02</t>
  </si>
  <si>
    <t>M214.01</t>
  </si>
  <si>
    <t>M214.01.a</t>
  </si>
  <si>
    <t>M168.01</t>
  </si>
  <si>
    <t>M098.01</t>
  </si>
  <si>
    <t>M138.01</t>
  </si>
  <si>
    <t>M151.01</t>
  </si>
  <si>
    <t>M057.01</t>
  </si>
  <si>
    <t>M085.02</t>
  </si>
  <si>
    <t>M085.03</t>
  </si>
  <si>
    <t>M116.01</t>
  </si>
  <si>
    <t>M210.04</t>
  </si>
  <si>
    <t>M210.02</t>
  </si>
  <si>
    <t>M210.03</t>
  </si>
  <si>
    <t>M122.01</t>
  </si>
  <si>
    <t>M100.05</t>
  </si>
  <si>
    <t>M100.09</t>
  </si>
  <si>
    <t>M100.10</t>
  </si>
  <si>
    <t>M100.17</t>
  </si>
  <si>
    <t>M100.01</t>
  </si>
  <si>
    <t>M100.18</t>
  </si>
  <si>
    <t>M100.02</t>
  </si>
  <si>
    <t>M100.14</t>
  </si>
  <si>
    <t>M167.02</t>
  </si>
  <si>
    <t>M167.01</t>
  </si>
  <si>
    <t>M132.01</t>
  </si>
  <si>
    <t>M084.01</t>
  </si>
  <si>
    <t>M107.05</t>
  </si>
  <si>
    <t>M017.01</t>
  </si>
  <si>
    <t>M119.02</t>
  </si>
  <si>
    <t>M119.01</t>
  </si>
  <si>
    <t>M119.04</t>
  </si>
  <si>
    <t>M119.07</t>
  </si>
  <si>
    <t>M119.06</t>
  </si>
  <si>
    <t>M197.03</t>
  </si>
  <si>
    <t>M197.03.a</t>
  </si>
  <si>
    <t>M197.09</t>
  </si>
  <si>
    <t>M197.08</t>
  </si>
  <si>
    <t>M197.10</t>
  </si>
  <si>
    <t>M163.01</t>
  </si>
  <si>
    <t>M031.01</t>
  </si>
  <si>
    <t>M031.02</t>
  </si>
  <si>
    <t>M188.01</t>
  </si>
  <si>
    <t>M006.02</t>
  </si>
  <si>
    <t>M114.11</t>
  </si>
  <si>
    <t>M114.18</t>
  </si>
  <si>
    <t>M114.04</t>
  </si>
  <si>
    <t>M114.19</t>
  </si>
  <si>
    <t>M007.03</t>
  </si>
  <si>
    <t>M008.01</t>
  </si>
  <si>
    <t>M008.03</t>
  </si>
  <si>
    <t>M008.02</t>
  </si>
  <si>
    <t>M032.01</t>
  </si>
  <si>
    <t>M075.01</t>
  </si>
  <si>
    <t>M075.02</t>
  </si>
  <si>
    <t>M159.01</t>
  </si>
  <si>
    <t>M199.01</t>
  </si>
  <si>
    <t>M118.01</t>
  </si>
  <si>
    <t>M165.01</t>
  </si>
  <si>
    <t>M164.02</t>
  </si>
  <si>
    <t>M164.01</t>
  </si>
  <si>
    <t>M189.04</t>
  </si>
  <si>
    <t>M189.02</t>
  </si>
  <si>
    <t>M189.01</t>
  </si>
  <si>
    <t>M146.01</t>
  </si>
  <si>
    <t>M021.05_agg</t>
  </si>
  <si>
    <t>M021.16</t>
  </si>
  <si>
    <t>M169.04</t>
  </si>
  <si>
    <t>M171.01</t>
  </si>
  <si>
    <t>M001.13</t>
  </si>
  <si>
    <t>M001.13.a</t>
  </si>
  <si>
    <t>M001.13.b</t>
  </si>
  <si>
    <t>M001.19</t>
  </si>
  <si>
    <t>M001.26</t>
  </si>
  <si>
    <t>M001.22</t>
  </si>
  <si>
    <t>M001.30</t>
  </si>
  <si>
    <t>M001.08</t>
  </si>
  <si>
    <t>M001.21</t>
  </si>
  <si>
    <t>M001.05</t>
  </si>
  <si>
    <t>M001.17</t>
  </si>
  <si>
    <t>M001.04</t>
  </si>
  <si>
    <t>M001.03</t>
  </si>
  <si>
    <t>M001.06</t>
  </si>
  <si>
    <t>M001.15</t>
  </si>
  <si>
    <t>M001.15.a</t>
  </si>
  <si>
    <t>M001.25</t>
  </si>
  <si>
    <t>M147.01</t>
  </si>
  <si>
    <t>M089.06</t>
  </si>
  <si>
    <t>M089.08</t>
  </si>
  <si>
    <t>M089.03</t>
  </si>
  <si>
    <t>M089.07</t>
  </si>
  <si>
    <t>M089.01.b</t>
  </si>
  <si>
    <t>M089.01.a</t>
  </si>
  <si>
    <t>M009.01</t>
  </si>
  <si>
    <t>M212.01</t>
  </si>
  <si>
    <t>M157.03</t>
  </si>
  <si>
    <t>M157.01</t>
  </si>
  <si>
    <t>M061.09</t>
  </si>
  <si>
    <t>M061.01</t>
  </si>
  <si>
    <t>M083.17</t>
  </si>
  <si>
    <t>M083.09</t>
  </si>
  <si>
    <t>M083.18</t>
  </si>
  <si>
    <t>M033.01</t>
  </si>
  <si>
    <t>M062.01</t>
  </si>
  <si>
    <t>M062.02</t>
  </si>
  <si>
    <t>M101.04</t>
  </si>
  <si>
    <t>M101.03_agg</t>
  </si>
  <si>
    <t>M101.03</t>
  </si>
  <si>
    <t>M101.07</t>
  </si>
  <si>
    <t>M145.01</t>
  </si>
  <si>
    <t>M060.05</t>
  </si>
  <si>
    <t>M060.05.b</t>
  </si>
  <si>
    <t>M060.01</t>
  </si>
  <si>
    <t>M060.01.a</t>
  </si>
  <si>
    <t>M099.03</t>
  </si>
  <si>
    <t>M099.01.b</t>
  </si>
  <si>
    <t>M099.01.a</t>
  </si>
  <si>
    <t>L021.01</t>
  </si>
  <si>
    <t>L074.08</t>
  </si>
  <si>
    <t>L074.01</t>
  </si>
  <si>
    <t>L074.02</t>
  </si>
  <si>
    <t>L052.01</t>
  </si>
  <si>
    <t>L052.09</t>
  </si>
  <si>
    <t>L052.06</t>
  </si>
  <si>
    <t>L058.06</t>
  </si>
  <si>
    <t>L058.04</t>
  </si>
  <si>
    <t>L045.02</t>
  </si>
  <si>
    <t>L045.01</t>
  </si>
  <si>
    <t>L053.01</t>
  </si>
  <si>
    <t>L028.03</t>
  </si>
  <si>
    <t>L009.01_agg</t>
  </si>
  <si>
    <t>L009.01</t>
  </si>
  <si>
    <t>L067.01</t>
  </si>
  <si>
    <t>L016.04</t>
  </si>
  <si>
    <t>L016.06</t>
  </si>
  <si>
    <t>L025.05</t>
  </si>
  <si>
    <t>L025.01</t>
  </si>
  <si>
    <t>L059.01</t>
  </si>
  <si>
    <t>L041.01</t>
  </si>
  <si>
    <t>L075.08</t>
  </si>
  <si>
    <t>L032.01</t>
  </si>
  <si>
    <t>L042.01</t>
  </si>
  <si>
    <t>L044.01</t>
  </si>
  <si>
    <t>L044.03</t>
  </si>
  <si>
    <t>L066.06</t>
  </si>
  <si>
    <t>L066.02</t>
  </si>
  <si>
    <t>L004.01</t>
  </si>
  <si>
    <t>L005.01</t>
  </si>
  <si>
    <t>L005.01.b</t>
  </si>
  <si>
    <t>L020.02</t>
  </si>
  <si>
    <t>L020.03</t>
  </si>
  <si>
    <t>L020.01</t>
  </si>
  <si>
    <t>L034.01</t>
  </si>
  <si>
    <t>L070.02</t>
  </si>
  <si>
    <t>L079.02</t>
  </si>
  <si>
    <t>L055.01</t>
  </si>
  <si>
    <t>L056.02</t>
  </si>
  <si>
    <t>L056.01</t>
  </si>
  <si>
    <t>L014.03</t>
  </si>
  <si>
    <t>L014.01</t>
  </si>
  <si>
    <t>L048.03</t>
  </si>
  <si>
    <t>L048.02</t>
  </si>
  <si>
    <t>L023.01</t>
  </si>
  <si>
    <t>L035.01</t>
  </si>
  <si>
    <t>L024.01</t>
  </si>
  <si>
    <t>L007.01</t>
  </si>
  <si>
    <t>L022.02</t>
  </si>
  <si>
    <t>L022.01</t>
  </si>
  <si>
    <t>L010.09</t>
  </si>
  <si>
    <t>L010.07</t>
  </si>
  <si>
    <t>L069.12</t>
  </si>
  <si>
    <t>L069.11</t>
  </si>
  <si>
    <t>L069.15</t>
  </si>
  <si>
    <t>L080.03</t>
  </si>
  <si>
    <t>CC_sort_order</t>
  </si>
  <si>
    <t>M030.06</t>
  </si>
  <si>
    <t>Card number</t>
  </si>
  <si>
    <t>M156.01.a</t>
  </si>
  <si>
    <t>Bry_594</t>
  </si>
  <si>
    <t>Abietinella abietina var. abietina</t>
  </si>
  <si>
    <t>M156.01.b</t>
  </si>
  <si>
    <t>hys</t>
  </si>
  <si>
    <t>Bry_596</t>
  </si>
  <si>
    <t>Abietinella abietina var. hystricosa</t>
  </si>
  <si>
    <t>M087.01_agg</t>
  </si>
  <si>
    <t>Acau *muti</t>
  </si>
  <si>
    <t>Bry_1</t>
  </si>
  <si>
    <t>Acaulon muticum s.l.</t>
  </si>
  <si>
    <t>M087.01</t>
  </si>
  <si>
    <t>muti</t>
  </si>
  <si>
    <t>Bry_1.2</t>
  </si>
  <si>
    <t>Acaulon muticum s.str.</t>
  </si>
  <si>
    <t>M082</t>
  </si>
  <si>
    <t>Aloi sp.</t>
  </si>
  <si>
    <t>Bry_1083</t>
  </si>
  <si>
    <t>Aloina</t>
  </si>
  <si>
    <t>aloi</t>
  </si>
  <si>
    <t>M082.04</t>
  </si>
  <si>
    <t>ambi</t>
  </si>
  <si>
    <t>Bry_10</t>
  </si>
  <si>
    <t>Aloina ambigua</t>
  </si>
  <si>
    <t>M136.01.a</t>
  </si>
  <si>
    <t>ser</t>
  </si>
  <si>
    <t>Bry_19.2</t>
  </si>
  <si>
    <t>Amblystegium serpens var. serpens</t>
  </si>
  <si>
    <t>M004.03.a</t>
  </si>
  <si>
    <t>und</t>
  </si>
  <si>
    <t>Bry_40.3</t>
  </si>
  <si>
    <t>Atrichum undulatum var. undulatum</t>
  </si>
  <si>
    <t>M121.03</t>
  </si>
  <si>
    <t>Aula andr</t>
  </si>
  <si>
    <t>Bry_41</t>
  </si>
  <si>
    <t>Aulacomnium androgynum</t>
  </si>
  <si>
    <t>M173.01</t>
  </si>
  <si>
    <t>Brac velu</t>
  </si>
  <si>
    <t>Bry_84</t>
  </si>
  <si>
    <t>Brachytheciastrum velutinum</t>
  </si>
  <si>
    <t>Bryo recu</t>
  </si>
  <si>
    <t>M111.41</t>
  </si>
  <si>
    <t>born</t>
  </si>
  <si>
    <t>Bry_658</t>
  </si>
  <si>
    <t>Bryum bornholmense</t>
  </si>
  <si>
    <t>gemmif</t>
  </si>
  <si>
    <t>M111.19</t>
  </si>
  <si>
    <t>mora</t>
  </si>
  <si>
    <t>Bry_661</t>
  </si>
  <si>
    <t>Bryum moravicum</t>
  </si>
  <si>
    <t>M176.01</t>
  </si>
  <si>
    <t>Camp calc</t>
  </si>
  <si>
    <t>Bry_135</t>
  </si>
  <si>
    <t>Campylophyllum calcareum</t>
  </si>
  <si>
    <t>Camp brev</t>
  </si>
  <si>
    <t>M074.01</t>
  </si>
  <si>
    <t>Dial mucr</t>
  </si>
  <si>
    <t>Bry_154</t>
  </si>
  <si>
    <t>Dialytrichia mucronata</t>
  </si>
  <si>
    <t>Dich *pell</t>
  </si>
  <si>
    <t>M052.08</t>
  </si>
  <si>
    <t>Dicr cerv</t>
  </si>
  <si>
    <t>Bry_181</t>
  </si>
  <si>
    <t>Dicranella cerviculata</t>
  </si>
  <si>
    <t>M053.13</t>
  </si>
  <si>
    <t>Bry_204</t>
  </si>
  <si>
    <t>Dicranum montanum</t>
  </si>
  <si>
    <t>M053.12</t>
  </si>
  <si>
    <t>taur</t>
  </si>
  <si>
    <t>Bry_210</t>
  </si>
  <si>
    <t>Dicranum tauricum</t>
  </si>
  <si>
    <t>M079.06</t>
  </si>
  <si>
    <t>Bry_1046</t>
  </si>
  <si>
    <t>Didymodon umbrosus</t>
  </si>
  <si>
    <t>M034.08_agg</t>
  </si>
  <si>
    <t>Ditr *flex</t>
  </si>
  <si>
    <t>Bry_216</t>
  </si>
  <si>
    <t>Ditrichum flexicaule s.l.</t>
  </si>
  <si>
    <t>M034.08</t>
  </si>
  <si>
    <t>Bry_1347</t>
  </si>
  <si>
    <t>Ditrichum flexicaule s.str.</t>
  </si>
  <si>
    <t>M014.04</t>
  </si>
  <si>
    <t>vulg</t>
  </si>
  <si>
    <t>Bry_234</t>
  </si>
  <si>
    <t>Encalypta vulgaris</t>
  </si>
  <si>
    <t>Ento fasc</t>
  </si>
  <si>
    <t>M072.01</t>
  </si>
  <si>
    <t>Bry_238</t>
  </si>
  <si>
    <t>Ephemerum recurvifolium</t>
  </si>
  <si>
    <t>Fissidens bryoides</t>
  </si>
  <si>
    <t>M030.11</t>
  </si>
  <si>
    <t>exil</t>
  </si>
  <si>
    <t>Bry_265</t>
  </si>
  <si>
    <t>Fissidens exilis</t>
  </si>
  <si>
    <t>M030.15.a</t>
  </si>
  <si>
    <t>tax</t>
  </si>
  <si>
    <t>Bry_274.2</t>
  </si>
  <si>
    <t>Fissidens taxifolius var. taxifolius</t>
  </si>
  <si>
    <t>M130.01.a</t>
  </si>
  <si>
    <t>ant</t>
  </si>
  <si>
    <t>Bry_276.1</t>
  </si>
  <si>
    <t>Fontinalis antipyretica var. antipyretica</t>
  </si>
  <si>
    <t>M086.02</t>
  </si>
  <si>
    <t>Bry_1059</t>
  </si>
  <si>
    <t>Hennediella macrophylla</t>
  </si>
  <si>
    <t>M200.02</t>
  </si>
  <si>
    <t>Herz seli</t>
  </si>
  <si>
    <t>Bry_360</t>
  </si>
  <si>
    <t>Herzogiella seligeri</t>
  </si>
  <si>
    <t>M137.04</t>
  </si>
  <si>
    <t>Hygr humi</t>
  </si>
  <si>
    <t>Bry_18</t>
  </si>
  <si>
    <t>Hygroamblystegium humile</t>
  </si>
  <si>
    <t>M137.03</t>
  </si>
  <si>
    <t>Bry_20</t>
  </si>
  <si>
    <t>Hygroamblystegium varium</t>
  </si>
  <si>
    <t>Hygr luri</t>
  </si>
  <si>
    <t>M070.01</t>
  </si>
  <si>
    <t>Lept beri</t>
  </si>
  <si>
    <t>Bry_1053</t>
  </si>
  <si>
    <t>Leptobarbula berica</t>
  </si>
  <si>
    <t>M213.01</t>
  </si>
  <si>
    <t>Lept smit</t>
  </si>
  <si>
    <t>Bry_367</t>
  </si>
  <si>
    <t>Leptodon smithii</t>
  </si>
  <si>
    <t>M057.02</t>
  </si>
  <si>
    <t>Bry_1005</t>
  </si>
  <si>
    <t>Leucobryum juniperoideum</t>
  </si>
  <si>
    <t>M207.01</t>
  </si>
  <si>
    <t>Leuc sciu</t>
  </si>
  <si>
    <t>Bry_375</t>
  </si>
  <si>
    <t>Leucodon sciuroides</t>
  </si>
  <si>
    <t>M207.01.a</t>
  </si>
  <si>
    <t>sci</t>
  </si>
  <si>
    <t>Bry_375.2</t>
  </si>
  <si>
    <t>Leucodon sciuroides var. sciuroides</t>
  </si>
  <si>
    <t>M085.04</t>
  </si>
  <si>
    <t>Micr curv</t>
  </si>
  <si>
    <t>Bry_433</t>
  </si>
  <si>
    <t>Microbryum curvicollum</t>
  </si>
  <si>
    <t>dava</t>
  </si>
  <si>
    <t>M085.05</t>
  </si>
  <si>
    <t>floe</t>
  </si>
  <si>
    <t>Bry_435</t>
  </si>
  <si>
    <t>Microbryum floerkeanum</t>
  </si>
  <si>
    <t>M100.13</t>
  </si>
  <si>
    <t>stra</t>
  </si>
  <si>
    <t>Bry_428</t>
  </si>
  <si>
    <t>Orthotrichum stramineum</t>
  </si>
  <si>
    <t>M167.03</t>
  </si>
  <si>
    <t>schl</t>
  </si>
  <si>
    <t>Bry_253</t>
  </si>
  <si>
    <t>Oxyrrhynchium schleicheri</t>
  </si>
  <si>
    <t>M167.04</t>
  </si>
  <si>
    <t>spec</t>
  </si>
  <si>
    <t>Bry_254</t>
  </si>
  <si>
    <t>Oxyrrhynchium speciosum</t>
  </si>
  <si>
    <t>M084.01.a</t>
  </si>
  <si>
    <t>Bry_434.2</t>
  </si>
  <si>
    <t>Phascum cuspidatum var. cuspidatum</t>
  </si>
  <si>
    <t>Phil font</t>
  </si>
  <si>
    <t>Pl'mn affi</t>
  </si>
  <si>
    <t>M197.05</t>
  </si>
  <si>
    <t>Pl'th curv</t>
  </si>
  <si>
    <t>Bry_448</t>
  </si>
  <si>
    <t>Plagiothecium curvifolium</t>
  </si>
  <si>
    <t>M197.01</t>
  </si>
  <si>
    <t>late</t>
  </si>
  <si>
    <t>Bry_451</t>
  </si>
  <si>
    <t>Plagiothecium latebricola</t>
  </si>
  <si>
    <t>M202.01</t>
  </si>
  <si>
    <t>Plat repe</t>
  </si>
  <si>
    <t>Bry_1011</t>
  </si>
  <si>
    <t>Platygyrium repens</t>
  </si>
  <si>
    <t>M064.01</t>
  </si>
  <si>
    <t>Pleu squa</t>
  </si>
  <si>
    <t>Bry_462</t>
  </si>
  <si>
    <t>Pleurochaete squarrosa</t>
  </si>
  <si>
    <t>M114.16</t>
  </si>
  <si>
    <t>lute</t>
  </si>
  <si>
    <t>Bry_1015</t>
  </si>
  <si>
    <t>Pohlia lutescens</t>
  </si>
  <si>
    <t>Poly form</t>
  </si>
  <si>
    <t>M007.02</t>
  </si>
  <si>
    <t>long</t>
  </si>
  <si>
    <t>Bry_484</t>
  </si>
  <si>
    <t>Polytrichastrum longisetum</t>
  </si>
  <si>
    <t>M008.01.a</t>
  </si>
  <si>
    <t>com</t>
  </si>
  <si>
    <t>Bry_482.1</t>
  </si>
  <si>
    <t>Polytrichum commune var. commune</t>
  </si>
  <si>
    <t>M112.01</t>
  </si>
  <si>
    <t>Rhod rose</t>
  </si>
  <si>
    <t>Bry_527</t>
  </si>
  <si>
    <t>Rhodobryum roseum</t>
  </si>
  <si>
    <t>M165.03</t>
  </si>
  <si>
    <t>Rhyn curv</t>
  </si>
  <si>
    <t>Bry_528</t>
  </si>
  <si>
    <t>Rhynchostegiella curviseta</t>
  </si>
  <si>
    <t>M164.03</t>
  </si>
  <si>
    <t>mega</t>
  </si>
  <si>
    <t>Bry_246</t>
  </si>
  <si>
    <t>Rhynchostegium megapolitanum</t>
  </si>
  <si>
    <t>M171.02</t>
  </si>
  <si>
    <t>tour</t>
  </si>
  <si>
    <t>Bry_539</t>
  </si>
  <si>
    <t>Scleropodium touretii</t>
  </si>
  <si>
    <t>M160.01</t>
  </si>
  <si>
    <t>Scor circ</t>
  </si>
  <si>
    <t>Bry_540</t>
  </si>
  <si>
    <t>Scorpiurium circinatum</t>
  </si>
  <si>
    <t>M028.08</t>
  </si>
  <si>
    <t>Seli calc</t>
  </si>
  <si>
    <t>Bry_544</t>
  </si>
  <si>
    <t>Seligeria calcarea</t>
  </si>
  <si>
    <t>M028.07</t>
  </si>
  <si>
    <t>caly</t>
  </si>
  <si>
    <t>Bry_546</t>
  </si>
  <si>
    <t>Seligeria calycina</t>
  </si>
  <si>
    <t>Spha capi</t>
  </si>
  <si>
    <t>M001.31</t>
  </si>
  <si>
    <t>Bry_571.1</t>
  </si>
  <si>
    <t>Sphagnum flexuosum</t>
  </si>
  <si>
    <t>M001.04.a</t>
  </si>
  <si>
    <t>pal</t>
  </si>
  <si>
    <t>Bry_566.2</t>
  </si>
  <si>
    <t>Sphagnum palustre var. palustre</t>
  </si>
  <si>
    <t>M001.29</t>
  </si>
  <si>
    <t>Bry_569</t>
  </si>
  <si>
    <t>Sphagnum pulchrum</t>
  </si>
  <si>
    <t>M089.05</t>
  </si>
  <si>
    <t>vire</t>
  </si>
  <si>
    <t>Bry_622</t>
  </si>
  <si>
    <t>Syntrichia virescens</t>
  </si>
  <si>
    <t>M178.01</t>
  </si>
  <si>
    <t>Taxi wiss</t>
  </si>
  <si>
    <t>Bry_356</t>
  </si>
  <si>
    <t>Taxiphyllum wissgrillii</t>
  </si>
  <si>
    <t>M061.06</t>
  </si>
  <si>
    <t>infl</t>
  </si>
  <si>
    <t>Bry_605</t>
  </si>
  <si>
    <t>Tortella inflexa</t>
  </si>
  <si>
    <t>M083.14</t>
  </si>
  <si>
    <t>Tort lanc</t>
  </si>
  <si>
    <t>Bry_498</t>
  </si>
  <si>
    <t>Tortula lanceola</t>
  </si>
  <si>
    <t>M083.06</t>
  </si>
  <si>
    <t>Bry_613</t>
  </si>
  <si>
    <t>Tortula marginata</t>
  </si>
  <si>
    <t>modi</t>
  </si>
  <si>
    <t>M083.19</t>
  </si>
  <si>
    <t>prot</t>
  </si>
  <si>
    <t>Bry_491</t>
  </si>
  <si>
    <t>Tortula protobryoides</t>
  </si>
  <si>
    <t>M083.01</t>
  </si>
  <si>
    <t>Bry_620</t>
  </si>
  <si>
    <t>Tortula subulata</t>
  </si>
  <si>
    <t>Weis brac</t>
  </si>
  <si>
    <t>M060.12</t>
  </si>
  <si>
    <t>Bry_640</t>
  </si>
  <si>
    <t>Weissia longifolia</t>
  </si>
  <si>
    <t>M060.12.b</t>
  </si>
  <si>
    <t>ang</t>
  </si>
  <si>
    <t>Bry_640.2</t>
  </si>
  <si>
    <t>Weissia longifolia var. angustifolia</t>
  </si>
  <si>
    <t>M060.12.a</t>
  </si>
  <si>
    <t>Bry_640.1</t>
  </si>
  <si>
    <t>Weissia longifolia var. longifolia</t>
  </si>
  <si>
    <t>M099.03.a</t>
  </si>
  <si>
    <t>Bry_650.1</t>
  </si>
  <si>
    <t>Zygodon conoideus var. conoideus</t>
  </si>
  <si>
    <t>M099.02</t>
  </si>
  <si>
    <t>Bry_653.3</t>
  </si>
  <si>
    <t>Zygodon rupestris</t>
  </si>
  <si>
    <t>L060.05</t>
  </si>
  <si>
    <t>Barb atte</t>
  </si>
  <si>
    <t>Bry_693</t>
  </si>
  <si>
    <t>Barbilophozia attenuata</t>
  </si>
  <si>
    <t>Colo minu</t>
  </si>
  <si>
    <t>Leio turb</t>
  </si>
  <si>
    <t>Lepi rept</t>
  </si>
  <si>
    <t>L044.04</t>
  </si>
  <si>
    <t>Bry_967</t>
  </si>
  <si>
    <t>Lophocolea semiteres</t>
  </si>
  <si>
    <t>L066.13</t>
  </si>
  <si>
    <t>Loph bicr</t>
  </si>
  <si>
    <t>Bry_816</t>
  </si>
  <si>
    <t>Lophozia bicrenata</t>
  </si>
  <si>
    <t>exci</t>
  </si>
  <si>
    <t>Metz cons</t>
  </si>
  <si>
    <t>Pore plat</t>
  </si>
  <si>
    <t>Radu comp</t>
  </si>
  <si>
    <t>L010.01</t>
  </si>
  <si>
    <t>Ricc cave</t>
  </si>
  <si>
    <t>Bry_971</t>
  </si>
  <si>
    <t>Riccia cavernosa</t>
  </si>
  <si>
    <t>L010.04</t>
  </si>
  <si>
    <t>flui</t>
  </si>
  <si>
    <t>Bry_909</t>
  </si>
  <si>
    <t>Riccia fluitans</t>
  </si>
  <si>
    <t>glau</t>
  </si>
  <si>
    <t>L011.01</t>
  </si>
  <si>
    <t>Ricc nata</t>
  </si>
  <si>
    <t>Bry_917</t>
  </si>
  <si>
    <t>Ricciocarpos natans</t>
  </si>
  <si>
    <t>Scap irri</t>
  </si>
  <si>
    <t>L003.01</t>
  </si>
  <si>
    <t>Spha mich</t>
  </si>
  <si>
    <t>Bry_949</t>
  </si>
  <si>
    <t>Sphaerocarpos michelii</t>
  </si>
  <si>
    <t>Grim pulv</t>
  </si>
  <si>
    <t>Palu comm</t>
  </si>
  <si>
    <t>Nard scal</t>
  </si>
  <si>
    <t>Sciu popu</t>
  </si>
  <si>
    <t>semi</t>
  </si>
  <si>
    <t>See below the 'Additional taxa' table for more information</t>
  </si>
  <si>
    <r>
      <t xml:space="preserve">   Use combinations of letters as required - e.g. </t>
    </r>
    <r>
      <rPr>
        <b/>
        <sz val="11"/>
        <rFont val="Arial"/>
        <family val="2"/>
      </rPr>
      <t>CT</t>
    </r>
    <r>
      <rPr>
        <sz val="11"/>
        <rFont val="Arial"/>
        <family val="2"/>
      </rPr>
      <t xml:space="preserve"> or </t>
    </r>
    <r>
      <rPr>
        <b/>
        <sz val="11"/>
        <rFont val="Arial"/>
        <family val="2"/>
      </rPr>
      <t>ct</t>
    </r>
    <r>
      <rPr>
        <sz val="11"/>
        <rFont val="Arial"/>
        <family val="2"/>
      </rPr>
      <t xml:space="preserve"> means tuberous specimen checked microscopically</t>
    </r>
  </si>
  <si>
    <t>Enter unique card number in this box, preferably</t>
  </si>
  <si>
    <t>Abie abie</t>
  </si>
  <si>
    <t>abi</t>
  </si>
  <si>
    <r>
      <rPr>
        <i/>
        <sz val="8"/>
        <color indexed="8"/>
        <rFont val="Arial"/>
        <family val="2"/>
      </rPr>
      <t>Bryu</t>
    </r>
    <r>
      <rPr>
        <sz val="8"/>
        <color indexed="8"/>
        <rFont val="Arial"/>
        <family val="2"/>
      </rPr>
      <t xml:space="preserve"> klin</t>
    </r>
  </si>
  <si>
    <t>pallens</t>
  </si>
  <si>
    <t>schr</t>
  </si>
  <si>
    <r>
      <rPr>
        <sz val="8"/>
        <color indexed="8"/>
        <rFont val="Arial"/>
        <family val="2"/>
      </rPr>
      <t xml:space="preserve"> </t>
    </r>
    <r>
      <rPr>
        <u val="single"/>
        <sz val="8"/>
        <color indexed="8"/>
        <rFont val="Arial"/>
        <family val="2"/>
      </rPr>
      <t>cus</t>
    </r>
  </si>
  <si>
    <r>
      <rPr>
        <i/>
        <sz val="8"/>
        <color indexed="8"/>
        <rFont val="Arial"/>
        <family val="2"/>
      </rPr>
      <t>Spha</t>
    </r>
    <r>
      <rPr>
        <sz val="8"/>
        <color indexed="8"/>
        <rFont val="Arial"/>
        <family val="2"/>
      </rPr>
      <t xml:space="preserve"> subn</t>
    </r>
  </si>
  <si>
    <r>
      <t xml:space="preserve">rura </t>
    </r>
    <r>
      <rPr>
        <u val="single"/>
        <sz val="8"/>
        <color indexed="8"/>
        <rFont val="Arial"/>
        <family val="2"/>
      </rPr>
      <t>ruralif</t>
    </r>
  </si>
  <si>
    <r>
      <t xml:space="preserve">rura </t>
    </r>
    <r>
      <rPr>
        <u val="single"/>
        <sz val="8"/>
        <color indexed="8"/>
        <rFont val="Arial"/>
        <family val="2"/>
      </rPr>
      <t>ruralis</t>
    </r>
  </si>
  <si>
    <t>lon</t>
  </si>
  <si>
    <r>
      <t xml:space="preserve">viri </t>
    </r>
    <r>
      <rPr>
        <u val="single"/>
        <sz val="8"/>
        <color indexed="8"/>
        <rFont val="Arial"/>
        <family val="2"/>
      </rPr>
      <t>sti</t>
    </r>
  </si>
  <si>
    <r>
      <t xml:space="preserve">viri </t>
    </r>
    <r>
      <rPr>
        <u val="single"/>
        <sz val="8"/>
        <color indexed="8"/>
        <rFont val="Arial"/>
        <family val="2"/>
      </rPr>
      <t>vir</t>
    </r>
  </si>
  <si>
    <t>M156</t>
  </si>
  <si>
    <t>Bry_1353</t>
  </si>
  <si>
    <t>Abietinella abietina</t>
  </si>
  <si>
    <t>purp</t>
  </si>
  <si>
    <t>pulv</t>
  </si>
  <si>
    <t>Loph semi</t>
  </si>
  <si>
    <t>scal</t>
  </si>
  <si>
    <t>BASED ON CENS CAT 2008 with updates</t>
  </si>
  <si>
    <r>
      <t xml:space="preserve">*  Note that "Info" means information on checking and organs -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hk   </t>
    </r>
    <r>
      <rPr>
        <b/>
        <sz val="11"/>
        <rFont val="Arial"/>
        <family val="2"/>
      </rPr>
      <t>F</t>
    </r>
    <r>
      <rPr>
        <sz val="11"/>
        <rFont val="Arial"/>
        <family val="2"/>
      </rPr>
      <t xml:space="preserve">ruit   </t>
    </r>
    <r>
      <rPr>
        <b/>
        <sz val="11"/>
        <rFont val="Arial"/>
        <family val="2"/>
      </rPr>
      <t>M</t>
    </r>
    <r>
      <rPr>
        <sz val="11"/>
        <rFont val="Arial"/>
        <family val="2"/>
      </rPr>
      <t>ale   f</t>
    </r>
    <r>
      <rPr>
        <b/>
        <sz val="11"/>
        <rFont val="Arial"/>
        <family val="2"/>
      </rPr>
      <t>E</t>
    </r>
    <r>
      <rPr>
        <sz val="11"/>
        <rFont val="Arial"/>
        <family val="2"/>
      </rPr>
      <t xml:space="preserve">male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ulbils  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emmae  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ubers</t>
    </r>
  </si>
  <si>
    <t>Info*</t>
  </si>
  <si>
    <t>tenel</t>
  </si>
  <si>
    <t>*poly</t>
  </si>
  <si>
    <r>
      <rPr>
        <i/>
        <sz val="8"/>
        <color indexed="8"/>
        <rFont val="Arial"/>
        <family val="2"/>
      </rPr>
      <t>Weis</t>
    </r>
    <r>
      <rPr>
        <sz val="8"/>
        <color indexed="8"/>
        <rFont val="Arial"/>
        <family val="2"/>
      </rPr>
      <t xml:space="preserve"> cont</t>
    </r>
  </si>
  <si>
    <t>bra</t>
  </si>
  <si>
    <r>
      <rPr>
        <sz val="9"/>
        <color indexed="8"/>
        <rFont val="Calibri"/>
        <family val="2"/>
      </rPr>
      <t xml:space="preserve"> </t>
    </r>
    <r>
      <rPr>
        <u val="single"/>
        <sz val="9"/>
        <color indexed="8"/>
        <rFont val="Calibri"/>
        <family val="2"/>
      </rPr>
      <t>cus</t>
    </r>
  </si>
  <si>
    <r>
      <t xml:space="preserve">rura </t>
    </r>
    <r>
      <rPr>
        <u val="single"/>
        <sz val="9"/>
        <color indexed="8"/>
        <rFont val="Calibri"/>
        <family val="2"/>
      </rPr>
      <t>ruralif</t>
    </r>
  </si>
  <si>
    <r>
      <t xml:space="preserve">rura </t>
    </r>
    <r>
      <rPr>
        <u val="single"/>
        <sz val="9"/>
        <color indexed="8"/>
        <rFont val="Calibri"/>
        <family val="2"/>
      </rPr>
      <t>ruralis</t>
    </r>
  </si>
  <si>
    <t>M060.05.a</t>
  </si>
  <si>
    <t>Bry_642.1</t>
  </si>
  <si>
    <t>Weissia brachycarpa var. brachycarpa</t>
  </si>
  <si>
    <r>
      <rPr>
        <sz val="9"/>
        <color indexed="8"/>
        <rFont val="Calibri"/>
        <family val="2"/>
      </rPr>
      <t xml:space="preserve">viri </t>
    </r>
    <r>
      <rPr>
        <u val="single"/>
        <sz val="9"/>
        <color indexed="8"/>
        <rFont val="Calibri"/>
        <family val="2"/>
      </rPr>
      <t>sti</t>
    </r>
  </si>
  <si>
    <r>
      <rPr>
        <sz val="9"/>
        <color indexed="8"/>
        <rFont val="Calibri"/>
        <family val="2"/>
      </rPr>
      <t xml:space="preserve">viri </t>
    </r>
    <r>
      <rPr>
        <u val="single"/>
        <sz val="9"/>
        <color indexed="8"/>
        <rFont val="Calibri"/>
        <family val="2"/>
      </rPr>
      <t>vir</t>
    </r>
  </si>
  <si>
    <t>L045.01_agg</t>
  </si>
  <si>
    <t>Bry_986</t>
  </si>
  <si>
    <t>Chiloscyphus polyanthos s.l.</t>
  </si>
  <si>
    <t>Tetrad*</t>
  </si>
  <si>
    <t>SE ENGLAND BRYOPHYTE DATA ENTRY (2015, v1.3)</t>
  </si>
  <si>
    <t>*For tetrad (or 5km) precision, please enter the hectad in the 'Grid reference' cell and fill in the 'Tetrad' (or '5km sq') cell manually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</si>
</sst>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6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2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9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33" borderId="13" xfId="57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left"/>
      <protection/>
    </xf>
    <xf numFmtId="0" fontId="3" fillId="33" borderId="13" xfId="55" applyFont="1" applyFill="1" applyBorder="1" applyAlignment="1" applyProtection="1">
      <alignment horizontal="center"/>
      <protection/>
    </xf>
    <xf numFmtId="0" fontId="3" fillId="33" borderId="13" xfId="57" applyFont="1" applyFill="1" applyBorder="1" applyAlignment="1">
      <alignment horizontal="left"/>
      <protection/>
    </xf>
    <xf numFmtId="0" fontId="3" fillId="33" borderId="14" xfId="57" applyFont="1" applyFill="1" applyBorder="1" applyAlignment="1">
      <alignment horizontal="center"/>
      <protection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8" fillId="34" borderId="18" xfId="0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0" fillId="36" borderId="0" xfId="0" applyFill="1" applyAlignment="1">
      <alignment horizontal="center"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>
      <alignment/>
    </xf>
    <xf numFmtId="0" fontId="0" fillId="37" borderId="27" xfId="0" applyFill="1" applyBorder="1" applyAlignment="1">
      <alignment horizontal="center"/>
    </xf>
    <xf numFmtId="0" fontId="0" fillId="37" borderId="27" xfId="0" applyFill="1" applyBorder="1" applyAlignment="1">
      <alignment/>
    </xf>
    <xf numFmtId="0" fontId="0" fillId="37" borderId="27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33" borderId="13" xfId="55" applyFont="1" applyFill="1" applyBorder="1" applyAlignment="1" applyProtection="1">
      <alignment horizontal="left"/>
      <protection/>
    </xf>
    <xf numFmtId="0" fontId="0" fillId="38" borderId="0" xfId="0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left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0" fillId="39" borderId="0" xfId="0" applyFill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9" fillId="33" borderId="13" xfId="58" applyFont="1" applyFill="1" applyBorder="1" applyAlignment="1">
      <alignment horizontal="center"/>
      <protection/>
    </xf>
    <xf numFmtId="0" fontId="4" fillId="0" borderId="24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9" fillId="33" borderId="13" xfId="59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left"/>
      <protection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9" fillId="0" borderId="30" xfId="57" applyFont="1" applyFill="1" applyBorder="1" applyAlignment="1">
      <alignment/>
      <protection/>
    </xf>
    <xf numFmtId="49" fontId="55" fillId="0" borderId="30" xfId="56" applyNumberFormat="1" applyFont="1" applyFill="1" applyBorder="1" applyAlignment="1">
      <alignment horizontal="right" vertical="center"/>
      <protection/>
    </xf>
    <xf numFmtId="49" fontId="56" fillId="0" borderId="30" xfId="56" applyNumberFormat="1" applyFont="1" applyFill="1" applyBorder="1" applyAlignment="1">
      <alignment horizontal="right" vertical="center"/>
      <protection/>
    </xf>
    <xf numFmtId="0" fontId="56" fillId="0" borderId="30" xfId="0" applyFont="1" applyFill="1" applyBorder="1" applyAlignment="1">
      <alignment horizontal="right"/>
    </xf>
    <xf numFmtId="49" fontId="56" fillId="0" borderId="0" xfId="56" applyNumberFormat="1" applyFont="1" applyFill="1" applyBorder="1" applyAlignment="1">
      <alignment horizontal="right" vertical="center"/>
      <protection/>
    </xf>
    <xf numFmtId="49" fontId="56" fillId="0" borderId="30" xfId="0" applyNumberFormat="1" applyFont="1" applyFill="1" applyBorder="1" applyAlignment="1">
      <alignment horizontal="right" vertical="center"/>
    </xf>
    <xf numFmtId="0" fontId="9" fillId="0" borderId="30" xfId="56" applyFont="1" applyFill="1" applyBorder="1" applyAlignment="1">
      <alignment/>
      <protection/>
    </xf>
    <xf numFmtId="49" fontId="55" fillId="0" borderId="30" xfId="0" applyNumberFormat="1" applyFont="1" applyFill="1" applyBorder="1" applyAlignment="1">
      <alignment horizontal="right" vertical="center"/>
    </xf>
    <xf numFmtId="49" fontId="56" fillId="0" borderId="30" xfId="56" applyNumberFormat="1" applyFont="1" applyFill="1" applyBorder="1" applyAlignment="1">
      <alignment horizontal="right"/>
      <protection/>
    </xf>
    <xf numFmtId="0" fontId="55" fillId="0" borderId="0" xfId="0" applyFont="1" applyFill="1" applyAlignment="1">
      <alignment horizontal="right" vertical="center"/>
    </xf>
    <xf numFmtId="49" fontId="57" fillId="0" borderId="0" xfId="56" applyNumberFormat="1" applyFont="1" applyFill="1" applyBorder="1" applyAlignment="1">
      <alignment horizontal="right" vertical="center"/>
      <protection/>
    </xf>
    <xf numFmtId="49" fontId="57" fillId="0" borderId="31" xfId="56" applyNumberFormat="1" applyFont="1" applyFill="1" applyBorder="1" applyAlignment="1">
      <alignment horizontal="right" vertical="center"/>
      <protection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40" borderId="0" xfId="0" applyFont="1" applyFill="1" applyBorder="1" applyAlignment="1">
      <alignment/>
    </xf>
    <xf numFmtId="0" fontId="57" fillId="40" borderId="0" xfId="0" applyFont="1" applyFill="1" applyBorder="1" applyAlignment="1">
      <alignment horizontal="center" vertical="center"/>
    </xf>
    <xf numFmtId="0" fontId="57" fillId="40" borderId="32" xfId="0" applyFont="1" applyFill="1" applyBorder="1" applyAlignment="1">
      <alignment/>
    </xf>
    <xf numFmtId="49" fontId="57" fillId="0" borderId="33" xfId="56" applyNumberFormat="1" applyFont="1" applyFill="1" applyBorder="1" applyAlignment="1">
      <alignment horizontal="right" vertical="center"/>
      <protection/>
    </xf>
    <xf numFmtId="49" fontId="58" fillId="0" borderId="33" xfId="56" applyNumberFormat="1" applyFont="1" applyFill="1" applyBorder="1" applyAlignment="1">
      <alignment horizontal="right" vertical="center"/>
      <protection/>
    </xf>
    <xf numFmtId="0" fontId="57" fillId="0" borderId="34" xfId="0" applyFont="1" applyBorder="1" applyAlignment="1">
      <alignment/>
    </xf>
    <xf numFmtId="0" fontId="57" fillId="0" borderId="34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59" fillId="0" borderId="0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57" fillId="0" borderId="32" xfId="0" applyFont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/>
      <protection locked="0"/>
    </xf>
    <xf numFmtId="0" fontId="57" fillId="0" borderId="35" xfId="0" applyFont="1" applyBorder="1" applyAlignment="1" applyProtection="1">
      <alignment/>
      <protection locked="0"/>
    </xf>
    <xf numFmtId="0" fontId="57" fillId="0" borderId="0" xfId="0" applyFont="1" applyAlignment="1">
      <alignment horizontal="right"/>
    </xf>
    <xf numFmtId="49" fontId="58" fillId="0" borderId="30" xfId="56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right"/>
    </xf>
    <xf numFmtId="49" fontId="57" fillId="0" borderId="30" xfId="56" applyNumberFormat="1" applyFont="1" applyFill="1" applyBorder="1" applyAlignment="1">
      <alignment horizontal="right" vertical="center"/>
      <protection/>
    </xf>
    <xf numFmtId="0" fontId="57" fillId="0" borderId="30" xfId="0" applyFont="1" applyFill="1" applyBorder="1" applyAlignment="1">
      <alignment horizontal="right"/>
    </xf>
    <xf numFmtId="49" fontId="57" fillId="0" borderId="36" xfId="56" applyNumberFormat="1" applyFont="1" applyFill="1" applyBorder="1" applyAlignment="1">
      <alignment horizontal="right" vertical="center"/>
      <protection/>
    </xf>
    <xf numFmtId="49" fontId="58" fillId="0" borderId="36" xfId="56" applyNumberFormat="1" applyFont="1" applyFill="1" applyBorder="1" applyAlignment="1">
      <alignment horizontal="right" vertical="center"/>
      <protection/>
    </xf>
    <xf numFmtId="49" fontId="57" fillId="0" borderId="36" xfId="0" applyNumberFormat="1" applyFont="1" applyFill="1" applyBorder="1" applyAlignment="1">
      <alignment horizontal="right" vertical="center"/>
    </xf>
    <xf numFmtId="0" fontId="13" fillId="0" borderId="36" xfId="56" applyNumberFormat="1" applyFont="1" applyFill="1" applyBorder="1" applyAlignment="1">
      <alignment horizontal="right" vertical="center"/>
      <protection/>
    </xf>
    <xf numFmtId="49" fontId="57" fillId="0" borderId="36" xfId="56" applyNumberFormat="1" applyFont="1" applyFill="1" applyBorder="1" applyAlignment="1">
      <alignment horizontal="right"/>
      <protection/>
    </xf>
    <xf numFmtId="49" fontId="57" fillId="0" borderId="30" xfId="0" applyNumberFormat="1" applyFont="1" applyFill="1" applyBorder="1" applyAlignment="1">
      <alignment horizontal="right" vertical="center"/>
    </xf>
    <xf numFmtId="49" fontId="57" fillId="0" borderId="37" xfId="56" applyNumberFormat="1" applyFont="1" applyFill="1" applyBorder="1" applyAlignment="1">
      <alignment horizontal="right" vertical="center"/>
      <protection/>
    </xf>
    <xf numFmtId="49" fontId="57" fillId="0" borderId="38" xfId="56" applyNumberFormat="1" applyFont="1" applyFill="1" applyBorder="1" applyAlignment="1">
      <alignment horizontal="right" vertical="center"/>
      <protection/>
    </xf>
    <xf numFmtId="49" fontId="57" fillId="0" borderId="39" xfId="56" applyNumberFormat="1" applyFont="1" applyFill="1" applyBorder="1" applyAlignment="1">
      <alignment horizontal="right" vertical="center"/>
      <protection/>
    </xf>
    <xf numFmtId="0" fontId="9" fillId="0" borderId="0" xfId="56" applyFont="1" applyFill="1" applyBorder="1" applyAlignment="1">
      <alignment horizontal="left"/>
      <protection/>
    </xf>
    <xf numFmtId="0" fontId="12" fillId="0" borderId="0" xfId="56" applyFont="1" applyFill="1" applyBorder="1" applyAlignment="1">
      <alignment horizontal="right" vertical="center"/>
      <protection/>
    </xf>
    <xf numFmtId="0" fontId="9" fillId="0" borderId="0" xfId="56" applyFont="1" applyFill="1" applyBorder="1" applyAlignment="1">
      <alignment horizontal="left" vertical="top"/>
      <protection/>
    </xf>
    <xf numFmtId="0" fontId="9" fillId="0" borderId="40" xfId="57" applyFont="1" applyFill="1" applyBorder="1" applyAlignment="1">
      <alignment/>
      <protection/>
    </xf>
    <xf numFmtId="49" fontId="55" fillId="0" borderId="40" xfId="56" applyNumberFormat="1" applyFont="1" applyFill="1" applyBorder="1" applyAlignment="1">
      <alignment horizontal="right" vertical="center"/>
      <protection/>
    </xf>
    <xf numFmtId="0" fontId="12" fillId="0" borderId="30" xfId="56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49" fontId="57" fillId="0" borderId="41" xfId="56" applyNumberFormat="1" applyFont="1" applyFill="1" applyBorder="1" applyAlignment="1">
      <alignment horizontal="right" vertical="center"/>
      <protection/>
    </xf>
    <xf numFmtId="49" fontId="57" fillId="0" borderId="40" xfId="56" applyNumberFormat="1" applyFont="1" applyFill="1" applyBorder="1" applyAlignment="1">
      <alignment horizontal="right" vertical="center"/>
      <protection/>
    </xf>
    <xf numFmtId="0" fontId="60" fillId="40" borderId="0" xfId="0" applyFont="1" applyFill="1" applyBorder="1" applyAlignment="1" applyProtection="1">
      <alignment horizontal="center" vertical="center"/>
      <protection/>
    </xf>
    <xf numFmtId="0" fontId="57" fillId="0" borderId="34" xfId="0" applyFont="1" applyFill="1" applyBorder="1" applyAlignment="1" applyProtection="1">
      <alignment horizontal="center" vertical="center"/>
      <protection locked="0"/>
    </xf>
    <xf numFmtId="49" fontId="13" fillId="0" borderId="33" xfId="56" applyNumberFormat="1" applyFont="1" applyFill="1" applyBorder="1" applyAlignment="1">
      <alignment horizontal="right" vertical="center"/>
      <protection/>
    </xf>
    <xf numFmtId="49" fontId="57" fillId="0" borderId="42" xfId="56" applyNumberFormat="1" applyFont="1" applyFill="1" applyBorder="1" applyAlignment="1">
      <alignment horizontal="right" vertical="center"/>
      <protection/>
    </xf>
    <xf numFmtId="49" fontId="57" fillId="0" borderId="43" xfId="56" applyNumberFormat="1" applyFont="1" applyFill="1" applyBorder="1" applyAlignment="1">
      <alignment horizontal="right" vertical="center"/>
      <protection/>
    </xf>
    <xf numFmtId="0" fontId="57" fillId="0" borderId="44" xfId="0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49" fontId="58" fillId="0" borderId="42" xfId="56" applyNumberFormat="1" applyFont="1" applyFill="1" applyBorder="1" applyAlignment="1">
      <alignment horizontal="right" vertical="center"/>
      <protection/>
    </xf>
    <xf numFmtId="0" fontId="58" fillId="0" borderId="0" xfId="0" applyFont="1" applyAlignment="1">
      <alignment horizontal="right"/>
    </xf>
    <xf numFmtId="0" fontId="57" fillId="0" borderId="45" xfId="0" applyFont="1" applyBorder="1" applyAlignment="1" applyProtection="1">
      <alignment horizontal="right"/>
      <protection/>
    </xf>
    <xf numFmtId="49" fontId="57" fillId="40" borderId="46" xfId="56" applyNumberFormat="1" applyFont="1" applyFill="1" applyBorder="1" applyAlignment="1">
      <alignment horizontal="right" vertical="center"/>
      <protection/>
    </xf>
    <xf numFmtId="0" fontId="60" fillId="40" borderId="34" xfId="0" applyFont="1" applyFill="1" applyBorder="1" applyAlignment="1" applyProtection="1">
      <alignment horizontal="center" vertical="center"/>
      <protection/>
    </xf>
    <xf numFmtId="0" fontId="57" fillId="40" borderId="34" xfId="0" applyFont="1" applyFill="1" applyBorder="1" applyAlignment="1" applyProtection="1">
      <alignment/>
      <protection/>
    </xf>
    <xf numFmtId="0" fontId="57" fillId="40" borderId="35" xfId="0" applyFont="1" applyFill="1" applyBorder="1" applyAlignment="1" applyProtection="1">
      <alignment/>
      <protection/>
    </xf>
    <xf numFmtId="0" fontId="19" fillId="11" borderId="40" xfId="57" applyFont="1" applyFill="1" applyBorder="1" applyAlignment="1">
      <alignment/>
      <protection/>
    </xf>
    <xf numFmtId="0" fontId="19" fillId="11" borderId="30" xfId="57" applyFont="1" applyFill="1" applyBorder="1" applyAlignment="1">
      <alignment/>
      <protection/>
    </xf>
    <xf numFmtId="0" fontId="19" fillId="11" borderId="30" xfId="56" applyFont="1" applyFill="1" applyBorder="1" applyAlignment="1">
      <alignment/>
      <protection/>
    </xf>
    <xf numFmtId="0" fontId="0" fillId="11" borderId="30" xfId="0" applyFont="1" applyFill="1" applyBorder="1" applyAlignment="1">
      <alignment/>
    </xf>
    <xf numFmtId="0" fontId="19" fillId="11" borderId="0" xfId="57" applyFont="1" applyFill="1" applyBorder="1" applyAlignment="1">
      <alignment/>
      <protection/>
    </xf>
    <xf numFmtId="49" fontId="57" fillId="40" borderId="47" xfId="56" applyNumberFormat="1" applyFont="1" applyFill="1" applyBorder="1" applyAlignment="1">
      <alignment horizontal="right" vertical="center"/>
      <protection/>
    </xf>
    <xf numFmtId="0" fontId="57" fillId="40" borderId="0" xfId="0" applyFont="1" applyFill="1" applyBorder="1" applyAlignment="1" applyProtection="1">
      <alignment/>
      <protection/>
    </xf>
    <xf numFmtId="0" fontId="57" fillId="40" borderId="32" xfId="0" applyFont="1" applyFill="1" applyBorder="1" applyAlignment="1" applyProtection="1">
      <alignment/>
      <protection/>
    </xf>
    <xf numFmtId="49" fontId="57" fillId="0" borderId="45" xfId="56" applyNumberFormat="1" applyFont="1" applyFill="1" applyBorder="1" applyAlignment="1">
      <alignment horizontal="right" vertical="center"/>
      <protection/>
    </xf>
    <xf numFmtId="0" fontId="60" fillId="0" borderId="34" xfId="0" applyFont="1" applyFill="1" applyBorder="1" applyAlignment="1" applyProtection="1">
      <alignment horizontal="center" vertical="center"/>
      <protection locked="0"/>
    </xf>
    <xf numFmtId="0" fontId="10" fillId="18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/>
      <protection locked="0"/>
    </xf>
    <xf numFmtId="0" fontId="4" fillId="0" borderId="49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60" fillId="0" borderId="5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/>
      <protection locked="0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center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53" xfId="0" applyFont="1" applyFill="1" applyBorder="1" applyAlignment="1" applyProtection="1">
      <alignment horizontal="left"/>
      <protection locked="0"/>
    </xf>
    <xf numFmtId="0" fontId="4" fillId="0" borderId="54" xfId="0" applyFont="1" applyFill="1" applyBorder="1" applyAlignment="1" applyProtection="1">
      <alignment horizontal="left"/>
      <protection locked="0"/>
    </xf>
    <xf numFmtId="0" fontId="4" fillId="0" borderId="55" xfId="0" applyFont="1" applyFill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56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57" xfId="0" applyFont="1" applyFill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48" xfId="0" applyFont="1" applyFill="1" applyBorder="1" applyAlignment="1" applyProtection="1">
      <alignment horizontal="left"/>
      <protection locked="0"/>
    </xf>
    <xf numFmtId="0" fontId="4" fillId="0" borderId="49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 applyProtection="1">
      <alignment horizontal="left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44" fontId="4" fillId="0" borderId="48" xfId="44" applyFont="1" applyFill="1" applyBorder="1" applyAlignment="1" applyProtection="1">
      <alignment horizontal="center"/>
      <protection locked="0"/>
    </xf>
    <xf numFmtId="44" fontId="4" fillId="0" borderId="49" xfId="44" applyFont="1" applyFill="1" applyBorder="1" applyAlignment="1" applyProtection="1">
      <alignment horizontal="center"/>
      <protection locked="0"/>
    </xf>
    <xf numFmtId="44" fontId="4" fillId="0" borderId="51" xfId="44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_vc_37" xfId="55"/>
    <cellStyle name="Normal_List_of_taxa" xfId="56"/>
    <cellStyle name="Normal_Sheet1" xfId="57"/>
    <cellStyle name="Normal_Sheet1_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0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u val="single"/>
      </font>
    </dxf>
    <dxf>
      <font>
        <b/>
        <i val="0"/>
      </font>
      <fill>
        <patternFill>
          <bgColor rgb="FFFFFF00"/>
        </patternFill>
      </fill>
    </dxf>
    <dxf>
      <font>
        <u val="single"/>
      </font>
    </dxf>
    <dxf>
      <font>
        <b/>
        <i val="0"/>
      </font>
      <fill>
        <patternFill>
          <bgColor rgb="FFFFFF00"/>
        </patternFill>
      </fill>
    </dxf>
    <dxf>
      <font>
        <u val="single"/>
      </font>
    </dxf>
    <dxf>
      <font>
        <b/>
        <i val="0"/>
      </font>
      <fill>
        <patternFill>
          <bgColor rgb="FFFFFF00"/>
        </patternFill>
      </fill>
    </dxf>
    <dxf>
      <font>
        <u val="single"/>
      </font>
    </dxf>
    <dxf>
      <font>
        <b/>
        <i val="0"/>
      </font>
      <fill>
        <patternFill>
          <bgColor rgb="FFFFFF00"/>
        </patternFill>
      </fill>
    </dxf>
    <dxf>
      <font>
        <u val="single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b/>
        <i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39E739"/>
        </patternFill>
      </fill>
    </dxf>
    <dxf>
      <font>
        <b val="0"/>
        <i val="0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U4" sqref="U4:V4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4" width="3.140625" style="0" customWidth="1"/>
    <col min="5" max="5" width="3.28125" style="0" customWidth="1"/>
    <col min="6" max="6" width="3.421875" style="0" customWidth="1"/>
    <col min="7" max="7" width="2.8515625" style="0" customWidth="1"/>
    <col min="8" max="8" width="5.8515625" style="0" customWidth="1"/>
    <col min="9" max="9" width="3.8515625" style="0" customWidth="1"/>
    <col min="10" max="10" width="8.28125" style="0" customWidth="1"/>
    <col min="11" max="11" width="3.421875" style="0" customWidth="1"/>
    <col min="12" max="12" width="13.8515625" style="0" customWidth="1"/>
    <col min="13" max="13" width="6.8515625" style="0" customWidth="1"/>
    <col min="14" max="14" width="2.8515625" style="0" customWidth="1"/>
    <col min="15" max="15" width="3.00390625" style="0" customWidth="1"/>
    <col min="16" max="17" width="3.421875" style="0" customWidth="1"/>
    <col min="18" max="18" width="3.8515625" style="0" customWidth="1"/>
    <col min="19" max="19" width="3.57421875" style="0" customWidth="1"/>
    <col min="20" max="20" width="7.28125" style="0" customWidth="1"/>
    <col min="21" max="21" width="8.57421875" style="0" customWidth="1"/>
    <col min="22" max="22" width="9.421875" style="0" customWidth="1"/>
    <col min="23" max="23" width="9.140625" style="0" hidden="1" customWidth="1"/>
    <col min="24" max="24" width="8.8515625" style="0" customWidth="1"/>
    <col min="25" max="25" width="18.57421875" style="0" customWidth="1"/>
    <col min="27" max="27" width="23.140625" style="0" customWidth="1"/>
  </cols>
  <sheetData>
    <row r="1" spans="1:5" ht="16.5" thickBot="1">
      <c r="A1" s="146">
        <f>U4</f>
        <v>0</v>
      </c>
      <c r="E1" s="5" t="s">
        <v>1514</v>
      </c>
    </row>
    <row r="2" spans="2:23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27"/>
    </row>
    <row r="3" spans="1:24" ht="15.75" thickBot="1">
      <c r="A3" s="161" t="s">
        <v>186</v>
      </c>
      <c r="B3" s="181"/>
      <c r="C3" s="181"/>
      <c r="D3" s="181"/>
      <c r="E3" s="181"/>
      <c r="F3" s="181"/>
      <c r="G3" s="162"/>
      <c r="H3" s="189" t="s">
        <v>358</v>
      </c>
      <c r="I3" s="190"/>
      <c r="J3" s="16" t="s">
        <v>347</v>
      </c>
      <c r="K3" s="16" t="s">
        <v>1513</v>
      </c>
      <c r="L3" s="16"/>
      <c r="M3" s="16" t="s">
        <v>21</v>
      </c>
      <c r="N3" s="13" t="s">
        <v>22</v>
      </c>
      <c r="O3" s="15"/>
      <c r="P3" s="13" t="s">
        <v>23</v>
      </c>
      <c r="Q3" s="15"/>
      <c r="R3" s="14" t="s">
        <v>24</v>
      </c>
      <c r="S3" s="14"/>
      <c r="T3" s="15"/>
      <c r="U3" s="161" t="s">
        <v>1157</v>
      </c>
      <c r="V3" s="162"/>
      <c r="W3" s="2"/>
      <c r="X3" s="54" t="s">
        <v>1475</v>
      </c>
    </row>
    <row r="4" spans="1:24" ht="20.25" customHeight="1" thickBot="1">
      <c r="A4" s="165"/>
      <c r="B4" s="166"/>
      <c r="C4" s="166"/>
      <c r="D4" s="166"/>
      <c r="E4" s="166"/>
      <c r="F4" s="166"/>
      <c r="G4" s="167"/>
      <c r="H4" s="227">
        <f>IF(LEN(A4)&gt;2,RIGHT(LEFT(L4,3)&amp;MID(L4,LEN(L4)/2+2,1),4),"")</f>
      </c>
      <c r="I4" s="228"/>
      <c r="J4" s="226">
        <f>IF(LEN(TRIM(L4))&lt;6,"",IF(INT(VALUE(MID(TRIM(L4),LEN(TRIM(L4))/2+3,1)/5))&gt;0,"N","S")&amp;IF(INT(VALUE(MID(TRIM(L4),4,1))/5)&gt;0,"E","W"))</f>
      </c>
      <c r="K4" s="152">
        <f>IF(LEN(L4)&gt;4,IF(LEN(L4)&lt;6,"",IF(INT(VALUE(MID(L4,4,1))/2)*5+INT(VALUE(MID(L4,LEN(L4)/2+3,1))/2)+65&gt;78,CHAR(INT(VALUE(MID(L4,4,1))/2)*5+INT(VALUE(MID(L4,LEN(L4)/2+3,1))/2)+66),CHAR(INT(VALUE(MID(L4,4,1))/2)*5+INT(VALUE(MID(L4,LEN(L4)/2+3,1))/2)+65))),"")</f>
      </c>
      <c r="L4" s="17">
        <f>TRIM(A4)</f>
      </c>
      <c r="M4" s="18"/>
      <c r="N4" s="165"/>
      <c r="O4" s="167"/>
      <c r="P4" s="165"/>
      <c r="Q4" s="167"/>
      <c r="R4" s="165"/>
      <c r="S4" s="166"/>
      <c r="T4" s="167"/>
      <c r="U4" s="163"/>
      <c r="V4" s="164"/>
      <c r="W4" s="2"/>
      <c r="X4" s="54" t="s">
        <v>869</v>
      </c>
    </row>
    <row r="5" spans="1:23" ht="15.75" thickBot="1">
      <c r="A5" s="19" t="s">
        <v>187</v>
      </c>
      <c r="B5" s="19"/>
      <c r="C5" s="20"/>
      <c r="D5" s="20"/>
      <c r="E5" s="20"/>
      <c r="F5" s="20"/>
      <c r="G5" s="20"/>
      <c r="H5" s="20"/>
      <c r="I5" s="21"/>
      <c r="J5" s="13" t="s">
        <v>189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3" t="s">
        <v>190</v>
      </c>
      <c r="V5" s="15"/>
      <c r="W5" s="4"/>
    </row>
    <row r="6" spans="1:23" ht="12.75">
      <c r="A6" s="168"/>
      <c r="B6" s="169"/>
      <c r="C6" s="169"/>
      <c r="D6" s="169"/>
      <c r="E6" s="169"/>
      <c r="F6" s="169"/>
      <c r="G6" s="169"/>
      <c r="H6" s="169"/>
      <c r="I6" s="170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8"/>
      <c r="U6" s="177"/>
      <c r="V6" s="178"/>
      <c r="W6" s="3"/>
    </row>
    <row r="7" spans="1:27" ht="12.75">
      <c r="A7" s="171"/>
      <c r="B7" s="172"/>
      <c r="C7" s="172"/>
      <c r="D7" s="172"/>
      <c r="E7" s="172"/>
      <c r="F7" s="172"/>
      <c r="G7" s="172"/>
      <c r="H7" s="172"/>
      <c r="I7" s="173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0"/>
      <c r="U7" s="177"/>
      <c r="V7" s="178"/>
      <c r="W7" s="3"/>
      <c r="AA7" s="153" t="s">
        <v>1515</v>
      </c>
    </row>
    <row r="8" spans="1:27" ht="13.5" thickBot="1">
      <c r="A8" s="174"/>
      <c r="B8" s="175"/>
      <c r="C8" s="175"/>
      <c r="D8" s="175"/>
      <c r="E8" s="175"/>
      <c r="F8" s="175"/>
      <c r="G8" s="175"/>
      <c r="H8" s="175"/>
      <c r="I8" s="176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200"/>
      <c r="U8" s="177"/>
      <c r="V8" s="178"/>
      <c r="W8" s="3"/>
      <c r="AA8" s="154"/>
    </row>
    <row r="9" spans="1:27" ht="16.5" thickBot="1">
      <c r="A9" s="19" t="s">
        <v>238</v>
      </c>
      <c r="B9" s="20"/>
      <c r="C9" s="20"/>
      <c r="D9" s="166"/>
      <c r="E9" s="166"/>
      <c r="F9" s="166"/>
      <c r="G9" s="166"/>
      <c r="H9" s="166"/>
      <c r="I9" s="167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179"/>
      <c r="V9" s="180"/>
      <c r="W9" s="3"/>
      <c r="AA9" s="154"/>
    </row>
    <row r="10" spans="1:27" ht="15.75" thickBot="1">
      <c r="A10" s="73" t="s">
        <v>1473</v>
      </c>
      <c r="B10" s="20"/>
      <c r="C10" s="20"/>
      <c r="D10" s="20"/>
      <c r="E10" s="20"/>
      <c r="F10" s="20"/>
      <c r="G10" s="20"/>
      <c r="H10" s="14"/>
      <c r="I10" s="14"/>
      <c r="J10" s="14"/>
      <c r="K10" s="14"/>
      <c r="L10" s="20"/>
      <c r="M10" s="20"/>
      <c r="N10" s="20"/>
      <c r="O10" s="20"/>
      <c r="P10" s="20"/>
      <c r="Q10" s="20"/>
      <c r="R10" s="20"/>
      <c r="S10" s="20"/>
      <c r="T10" s="14"/>
      <c r="U10" s="14"/>
      <c r="V10" s="14"/>
      <c r="W10" s="2"/>
      <c r="AA10" s="154"/>
    </row>
    <row r="11" spans="1:27" ht="15">
      <c r="A11" s="158" t="s">
        <v>348</v>
      </c>
      <c r="B11" s="159"/>
      <c r="C11" s="159"/>
      <c r="D11" s="159"/>
      <c r="E11" s="159"/>
      <c r="F11" s="159"/>
      <c r="G11" s="160"/>
      <c r="H11" s="57" t="s">
        <v>1497</v>
      </c>
      <c r="I11" s="155" t="s">
        <v>369</v>
      </c>
      <c r="J11" s="156"/>
      <c r="K11" s="157"/>
      <c r="L11" s="19" t="s">
        <v>350</v>
      </c>
      <c r="M11" s="155" t="s">
        <v>351</v>
      </c>
      <c r="N11" s="157"/>
      <c r="O11" s="155" t="s">
        <v>14</v>
      </c>
      <c r="P11" s="156"/>
      <c r="Q11" s="156"/>
      <c r="R11" s="156"/>
      <c r="S11" s="157"/>
      <c r="T11" s="155" t="s">
        <v>366</v>
      </c>
      <c r="U11" s="156"/>
      <c r="V11" s="157"/>
      <c r="W11" s="3"/>
      <c r="X11" s="58" t="s">
        <v>370</v>
      </c>
      <c r="Y11" s="58" t="s">
        <v>352</v>
      </c>
      <c r="AA11" s="154"/>
    </row>
    <row r="12" spans="1:27" ht="12.75">
      <c r="A12" s="188"/>
      <c r="B12" s="183"/>
      <c r="C12" s="183"/>
      <c r="D12" s="183"/>
      <c r="E12" s="183"/>
      <c r="F12" s="183"/>
      <c r="G12" s="184"/>
      <c r="H12" s="28"/>
      <c r="I12" s="185"/>
      <c r="J12" s="186"/>
      <c r="K12" s="187"/>
      <c r="L12" s="23"/>
      <c r="M12" s="185"/>
      <c r="N12" s="187"/>
      <c r="O12" s="185"/>
      <c r="P12" s="186"/>
      <c r="Q12" s="186"/>
      <c r="R12" s="186"/>
      <c r="S12" s="187"/>
      <c r="T12" s="203"/>
      <c r="U12" s="204"/>
      <c r="V12" s="205"/>
      <c r="W12" s="49"/>
      <c r="X12" s="22"/>
      <c r="Y12" s="22"/>
      <c r="AA12" s="154"/>
    </row>
    <row r="13" spans="1:25" ht="12.75">
      <c r="A13" s="182"/>
      <c r="B13" s="183"/>
      <c r="C13" s="183"/>
      <c r="D13" s="183"/>
      <c r="E13" s="183"/>
      <c r="F13" s="183"/>
      <c r="G13" s="184"/>
      <c r="H13" s="28"/>
      <c r="I13" s="185"/>
      <c r="J13" s="186"/>
      <c r="K13" s="187"/>
      <c r="L13" s="23"/>
      <c r="M13" s="185"/>
      <c r="N13" s="187"/>
      <c r="O13" s="185"/>
      <c r="P13" s="186"/>
      <c r="Q13" s="186"/>
      <c r="R13" s="186"/>
      <c r="S13" s="187"/>
      <c r="T13" s="185"/>
      <c r="U13" s="186"/>
      <c r="V13" s="187"/>
      <c r="W13" s="49"/>
      <c r="X13" s="22"/>
      <c r="Y13" s="22"/>
    </row>
    <row r="14" spans="1:25" ht="12.75">
      <c r="A14" s="188"/>
      <c r="B14" s="183"/>
      <c r="C14" s="183"/>
      <c r="D14" s="183"/>
      <c r="E14" s="183"/>
      <c r="F14" s="183"/>
      <c r="G14" s="184"/>
      <c r="H14" s="29"/>
      <c r="I14" s="212"/>
      <c r="J14" s="210"/>
      <c r="K14" s="211"/>
      <c r="L14" s="52"/>
      <c r="M14" s="212"/>
      <c r="N14" s="211"/>
      <c r="O14" s="212"/>
      <c r="P14" s="210"/>
      <c r="Q14" s="210"/>
      <c r="R14" s="210"/>
      <c r="S14" s="211"/>
      <c r="T14" s="209"/>
      <c r="U14" s="210"/>
      <c r="V14" s="211"/>
      <c r="W14" s="50"/>
      <c r="X14" s="24"/>
      <c r="Y14" s="53"/>
    </row>
    <row r="15" spans="1:25" ht="12.75">
      <c r="A15" s="191"/>
      <c r="B15" s="192"/>
      <c r="C15" s="192"/>
      <c r="D15" s="192"/>
      <c r="E15" s="192"/>
      <c r="F15" s="192"/>
      <c r="G15" s="193"/>
      <c r="H15" s="30"/>
      <c r="I15" s="194"/>
      <c r="J15" s="195"/>
      <c r="K15" s="196"/>
      <c r="L15" s="26"/>
      <c r="M15" s="194"/>
      <c r="N15" s="196"/>
      <c r="O15" s="194"/>
      <c r="P15" s="195"/>
      <c r="Q15" s="195"/>
      <c r="R15" s="195"/>
      <c r="S15" s="196"/>
      <c r="T15" s="194"/>
      <c r="U15" s="195"/>
      <c r="V15" s="196"/>
      <c r="W15" s="49"/>
      <c r="X15" s="22"/>
      <c r="Y15" s="22"/>
    </row>
    <row r="16" spans="1:25" ht="12.75">
      <c r="A16" s="188"/>
      <c r="B16" s="183"/>
      <c r="C16" s="183"/>
      <c r="D16" s="183"/>
      <c r="E16" s="183"/>
      <c r="F16" s="183"/>
      <c r="G16" s="184"/>
      <c r="H16" s="88"/>
      <c r="I16" s="213"/>
      <c r="J16" s="186"/>
      <c r="K16" s="187"/>
      <c r="L16" s="90"/>
      <c r="M16" s="213"/>
      <c r="N16" s="187"/>
      <c r="O16" s="213"/>
      <c r="P16" s="186"/>
      <c r="Q16" s="186"/>
      <c r="R16" s="186"/>
      <c r="S16" s="187"/>
      <c r="T16" s="213"/>
      <c r="U16" s="186"/>
      <c r="V16" s="187"/>
      <c r="W16" s="49"/>
      <c r="X16" s="22"/>
      <c r="Y16" s="89"/>
    </row>
    <row r="17" spans="1:25" ht="12.75">
      <c r="A17" s="206"/>
      <c r="B17" s="207"/>
      <c r="C17" s="207"/>
      <c r="D17" s="207"/>
      <c r="E17" s="207"/>
      <c r="F17" s="207"/>
      <c r="G17" s="208"/>
      <c r="H17" s="29"/>
      <c r="I17" s="209"/>
      <c r="J17" s="210"/>
      <c r="K17" s="211"/>
      <c r="L17" s="25"/>
      <c r="M17" s="209"/>
      <c r="N17" s="211"/>
      <c r="O17" s="209"/>
      <c r="P17" s="210"/>
      <c r="Q17" s="210"/>
      <c r="R17" s="210"/>
      <c r="S17" s="211"/>
      <c r="T17" s="209"/>
      <c r="U17" s="210"/>
      <c r="V17" s="211"/>
      <c r="W17" s="50"/>
      <c r="X17" s="24"/>
      <c r="Y17" s="24"/>
    </row>
    <row r="18" spans="1:25" ht="12.75">
      <c r="A18" s="188"/>
      <c r="B18" s="183"/>
      <c r="C18" s="183"/>
      <c r="D18" s="183"/>
      <c r="E18" s="183"/>
      <c r="F18" s="183"/>
      <c r="G18" s="184"/>
      <c r="H18" s="30"/>
      <c r="I18" s="194"/>
      <c r="J18" s="195"/>
      <c r="K18" s="196"/>
      <c r="L18" s="26"/>
      <c r="M18" s="194"/>
      <c r="N18" s="196"/>
      <c r="O18" s="194"/>
      <c r="P18" s="195"/>
      <c r="Q18" s="195"/>
      <c r="R18" s="195"/>
      <c r="S18" s="196"/>
      <c r="T18" s="194"/>
      <c r="U18" s="195"/>
      <c r="V18" s="196"/>
      <c r="W18" s="49"/>
      <c r="X18" s="22"/>
      <c r="Y18" s="22"/>
    </row>
    <row r="19" spans="1:25" ht="12.75">
      <c r="A19" s="188"/>
      <c r="B19" s="183"/>
      <c r="C19" s="183"/>
      <c r="D19" s="183"/>
      <c r="E19" s="183"/>
      <c r="F19" s="183"/>
      <c r="G19" s="184"/>
      <c r="H19" s="28"/>
      <c r="I19" s="185"/>
      <c r="J19" s="186"/>
      <c r="K19" s="187"/>
      <c r="L19" s="23"/>
      <c r="M19" s="185"/>
      <c r="N19" s="187"/>
      <c r="O19" s="185"/>
      <c r="P19" s="186"/>
      <c r="Q19" s="186"/>
      <c r="R19" s="186"/>
      <c r="S19" s="187"/>
      <c r="T19" s="185"/>
      <c r="U19" s="186"/>
      <c r="V19" s="187"/>
      <c r="W19" s="49"/>
      <c r="X19" s="22"/>
      <c r="Y19" s="22"/>
    </row>
    <row r="20" spans="1:25" ht="12.75">
      <c r="A20" s="215"/>
      <c r="B20" s="207"/>
      <c r="C20" s="207"/>
      <c r="D20" s="207"/>
      <c r="E20" s="207"/>
      <c r="F20" s="207"/>
      <c r="G20" s="208"/>
      <c r="H20" s="29"/>
      <c r="I20" s="209"/>
      <c r="J20" s="210"/>
      <c r="K20" s="211"/>
      <c r="L20" s="25"/>
      <c r="M20" s="209"/>
      <c r="N20" s="211"/>
      <c r="O20" s="209"/>
      <c r="P20" s="210"/>
      <c r="Q20" s="210"/>
      <c r="R20" s="210"/>
      <c r="S20" s="211"/>
      <c r="T20" s="209"/>
      <c r="U20" s="210"/>
      <c r="V20" s="211"/>
      <c r="W20" s="50"/>
      <c r="X20" s="24"/>
      <c r="Y20" s="24"/>
    </row>
    <row r="21" spans="1:25" ht="12.75">
      <c r="A21" s="214"/>
      <c r="B21" s="192"/>
      <c r="C21" s="192"/>
      <c r="D21" s="192"/>
      <c r="E21" s="192"/>
      <c r="F21" s="192"/>
      <c r="G21" s="193"/>
      <c r="H21" s="30"/>
      <c r="I21" s="194"/>
      <c r="J21" s="195"/>
      <c r="K21" s="196"/>
      <c r="L21" s="26"/>
      <c r="M21" s="194"/>
      <c r="N21" s="196"/>
      <c r="O21" s="194"/>
      <c r="P21" s="195"/>
      <c r="Q21" s="195"/>
      <c r="R21" s="195"/>
      <c r="S21" s="196"/>
      <c r="T21" s="194"/>
      <c r="U21" s="195"/>
      <c r="V21" s="196"/>
      <c r="W21" s="49"/>
      <c r="X21" s="22"/>
      <c r="Y21" s="22"/>
    </row>
    <row r="22" spans="1:25" ht="12.75">
      <c r="A22" s="216"/>
      <c r="B22" s="183"/>
      <c r="C22" s="183"/>
      <c r="D22" s="183"/>
      <c r="E22" s="183"/>
      <c r="F22" s="183"/>
      <c r="G22" s="184"/>
      <c r="H22" s="28"/>
      <c r="I22" s="185"/>
      <c r="J22" s="186"/>
      <c r="K22" s="187"/>
      <c r="L22" s="23"/>
      <c r="M22" s="185"/>
      <c r="N22" s="187"/>
      <c r="O22" s="185"/>
      <c r="P22" s="186"/>
      <c r="Q22" s="186"/>
      <c r="R22" s="186"/>
      <c r="S22" s="187"/>
      <c r="T22" s="185"/>
      <c r="U22" s="186"/>
      <c r="V22" s="187"/>
      <c r="W22" s="49"/>
      <c r="X22" s="22"/>
      <c r="Y22" s="22"/>
    </row>
    <row r="23" spans="1:25" ht="12.75">
      <c r="A23" s="215"/>
      <c r="B23" s="207"/>
      <c r="C23" s="207"/>
      <c r="D23" s="207"/>
      <c r="E23" s="207"/>
      <c r="F23" s="207"/>
      <c r="G23" s="208"/>
      <c r="H23" s="29"/>
      <c r="I23" s="209"/>
      <c r="J23" s="210"/>
      <c r="K23" s="211"/>
      <c r="L23" s="25"/>
      <c r="M23" s="209"/>
      <c r="N23" s="211"/>
      <c r="O23" s="209"/>
      <c r="P23" s="210"/>
      <c r="Q23" s="210"/>
      <c r="R23" s="210"/>
      <c r="S23" s="211"/>
      <c r="T23" s="209"/>
      <c r="U23" s="210"/>
      <c r="V23" s="211"/>
      <c r="W23" s="50"/>
      <c r="X23" s="24"/>
      <c r="Y23" s="24"/>
    </row>
    <row r="24" spans="1:25" ht="12.75">
      <c r="A24" s="214"/>
      <c r="B24" s="192"/>
      <c r="C24" s="192"/>
      <c r="D24" s="192"/>
      <c r="E24" s="192"/>
      <c r="F24" s="192"/>
      <c r="G24" s="193"/>
      <c r="H24" s="30"/>
      <c r="I24" s="194"/>
      <c r="J24" s="195"/>
      <c r="K24" s="196"/>
      <c r="L24" s="26"/>
      <c r="M24" s="194"/>
      <c r="N24" s="196"/>
      <c r="O24" s="194"/>
      <c r="P24" s="195"/>
      <c r="Q24" s="195"/>
      <c r="R24" s="195"/>
      <c r="S24" s="196"/>
      <c r="T24" s="194"/>
      <c r="U24" s="195"/>
      <c r="V24" s="196"/>
      <c r="W24" s="49"/>
      <c r="X24" s="22"/>
      <c r="Y24" s="22"/>
    </row>
    <row r="25" spans="1:25" ht="12.75">
      <c r="A25" s="216"/>
      <c r="B25" s="183"/>
      <c r="C25" s="183"/>
      <c r="D25" s="183"/>
      <c r="E25" s="183"/>
      <c r="F25" s="183"/>
      <c r="G25" s="184"/>
      <c r="H25" s="28"/>
      <c r="I25" s="185"/>
      <c r="J25" s="186"/>
      <c r="K25" s="187"/>
      <c r="L25" s="23"/>
      <c r="M25" s="185"/>
      <c r="N25" s="187"/>
      <c r="O25" s="185"/>
      <c r="P25" s="186"/>
      <c r="Q25" s="186"/>
      <c r="R25" s="186"/>
      <c r="S25" s="187"/>
      <c r="T25" s="185"/>
      <c r="U25" s="186"/>
      <c r="V25" s="187"/>
      <c r="W25" s="49"/>
      <c r="X25" s="22"/>
      <c r="Y25" s="22"/>
    </row>
    <row r="26" spans="1:25" ht="13.5" thickBot="1">
      <c r="A26" s="217"/>
      <c r="B26" s="218"/>
      <c r="C26" s="218"/>
      <c r="D26" s="218"/>
      <c r="E26" s="218"/>
      <c r="F26" s="218"/>
      <c r="G26" s="219"/>
      <c r="H26" s="147"/>
      <c r="I26" s="220"/>
      <c r="J26" s="221"/>
      <c r="K26" s="222"/>
      <c r="L26" s="148"/>
      <c r="M26" s="220"/>
      <c r="N26" s="222"/>
      <c r="O26" s="220"/>
      <c r="P26" s="221"/>
      <c r="Q26" s="221"/>
      <c r="R26" s="221"/>
      <c r="S26" s="222"/>
      <c r="T26" s="223"/>
      <c r="U26" s="224"/>
      <c r="V26" s="225"/>
      <c r="W26" s="149"/>
      <c r="X26" s="150"/>
      <c r="Y26" s="150"/>
    </row>
    <row r="28" spans="1:25" ht="15">
      <c r="A28" s="74" t="s">
        <v>1496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5" ht="15">
      <c r="A29" s="74" t="s">
        <v>1474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1:25" ht="14.25">
      <c r="A30" s="74" t="s">
        <v>868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14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1:25" ht="14.25">
      <c r="A32" s="74" t="s">
        <v>367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14.25">
      <c r="A33" s="74" t="s">
        <v>368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:25" ht="14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1:25" ht="14.25">
      <c r="A35" s="74" t="s">
        <v>371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7" ht="12.75">
      <c r="A37" s="119" t="s">
        <v>1495</v>
      </c>
    </row>
  </sheetData>
  <sheetProtection sheet="1" selectLockedCells="1"/>
  <mergeCells count="94">
    <mergeCell ref="A26:G26"/>
    <mergeCell ref="I26:K26"/>
    <mergeCell ref="M26:N26"/>
    <mergeCell ref="O26:S26"/>
    <mergeCell ref="T26:V26"/>
    <mergeCell ref="AA7:AA12"/>
    <mergeCell ref="O24:S24"/>
    <mergeCell ref="I20:K20"/>
    <mergeCell ref="M20:N20"/>
    <mergeCell ref="O20:S20"/>
    <mergeCell ref="T24:V24"/>
    <mergeCell ref="M22:N22"/>
    <mergeCell ref="O22:S22"/>
    <mergeCell ref="T22:V22"/>
    <mergeCell ref="I22:K22"/>
    <mergeCell ref="T20:V20"/>
    <mergeCell ref="A25:G25"/>
    <mergeCell ref="I25:K25"/>
    <mergeCell ref="M25:N25"/>
    <mergeCell ref="O25:S25"/>
    <mergeCell ref="T25:V25"/>
    <mergeCell ref="A22:G22"/>
    <mergeCell ref="A24:G24"/>
    <mergeCell ref="I24:K24"/>
    <mergeCell ref="M24:N24"/>
    <mergeCell ref="I18:K18"/>
    <mergeCell ref="M18:N18"/>
    <mergeCell ref="O18:S18"/>
    <mergeCell ref="T18:V18"/>
    <mergeCell ref="A23:G23"/>
    <mergeCell ref="I23:K23"/>
    <mergeCell ref="M23:N23"/>
    <mergeCell ref="O23:S23"/>
    <mergeCell ref="T23:V23"/>
    <mergeCell ref="A20:G20"/>
    <mergeCell ref="I16:K16"/>
    <mergeCell ref="M16:N16"/>
    <mergeCell ref="O16:S16"/>
    <mergeCell ref="T16:V16"/>
    <mergeCell ref="A21:G21"/>
    <mergeCell ref="I21:K21"/>
    <mergeCell ref="M21:N21"/>
    <mergeCell ref="O21:S21"/>
    <mergeCell ref="T21:V21"/>
    <mergeCell ref="A18:G18"/>
    <mergeCell ref="I14:K14"/>
    <mergeCell ref="M14:N14"/>
    <mergeCell ref="O14:S14"/>
    <mergeCell ref="T14:V14"/>
    <mergeCell ref="A19:G19"/>
    <mergeCell ref="I19:K19"/>
    <mergeCell ref="M19:N19"/>
    <mergeCell ref="O19:S19"/>
    <mergeCell ref="T19:V19"/>
    <mergeCell ref="A16:G16"/>
    <mergeCell ref="T15:V15"/>
    <mergeCell ref="M12:N12"/>
    <mergeCell ref="O12:S12"/>
    <mergeCell ref="T12:V12"/>
    <mergeCell ref="A17:G17"/>
    <mergeCell ref="I17:K17"/>
    <mergeCell ref="M17:N17"/>
    <mergeCell ref="O17:S17"/>
    <mergeCell ref="T17:V17"/>
    <mergeCell ref="A14:G14"/>
    <mergeCell ref="I12:K12"/>
    <mergeCell ref="H3:I3"/>
    <mergeCell ref="H4:I4"/>
    <mergeCell ref="N4:O4"/>
    <mergeCell ref="P4:Q4"/>
    <mergeCell ref="A15:G15"/>
    <mergeCell ref="I15:K15"/>
    <mergeCell ref="M15:N15"/>
    <mergeCell ref="O15:S15"/>
    <mergeCell ref="J6:T9"/>
    <mergeCell ref="A3:G3"/>
    <mergeCell ref="A13:G13"/>
    <mergeCell ref="I13:K13"/>
    <mergeCell ref="M13:N13"/>
    <mergeCell ref="O13:S13"/>
    <mergeCell ref="T13:V13"/>
    <mergeCell ref="M11:N11"/>
    <mergeCell ref="O11:S11"/>
    <mergeCell ref="T11:V11"/>
    <mergeCell ref="A12:G12"/>
    <mergeCell ref="I11:K11"/>
    <mergeCell ref="A11:G11"/>
    <mergeCell ref="U3:V3"/>
    <mergeCell ref="U4:V4"/>
    <mergeCell ref="R4:T4"/>
    <mergeCell ref="A4:G4"/>
    <mergeCell ref="A6:I8"/>
    <mergeCell ref="U6:V9"/>
    <mergeCell ref="D9:I9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421875" style="71" customWidth="1"/>
    <col min="2" max="2" width="3.140625" style="77" customWidth="1"/>
    <col min="3" max="4" width="3.28125" style="71" customWidth="1"/>
    <col min="5" max="5" width="10.421875" style="71" customWidth="1"/>
    <col min="6" max="6" width="3.140625" style="77" customWidth="1"/>
    <col min="7" max="8" width="3.28125" style="71" customWidth="1"/>
    <col min="9" max="9" width="9.140625" style="71" customWidth="1"/>
    <col min="10" max="10" width="3.140625" style="77" customWidth="1"/>
    <col min="11" max="12" width="3.28125" style="71" customWidth="1"/>
    <col min="13" max="13" width="11.00390625" style="71" customWidth="1"/>
    <col min="14" max="14" width="3.140625" style="77" customWidth="1"/>
    <col min="15" max="16" width="3.28125" style="71" customWidth="1"/>
    <col min="17" max="17" width="9.421875" style="71" customWidth="1"/>
    <col min="18" max="18" width="3.140625" style="77" customWidth="1"/>
    <col min="19" max="20" width="3.28125" style="71" customWidth="1"/>
  </cols>
  <sheetData>
    <row r="1" spans="1:20" ht="12.75">
      <c r="A1" s="84"/>
      <c r="B1" s="85"/>
      <c r="C1" s="84"/>
      <c r="D1" s="84"/>
      <c r="E1" s="84"/>
      <c r="F1" s="85"/>
      <c r="G1" s="84"/>
      <c r="H1" s="84"/>
      <c r="I1" s="84"/>
      <c r="J1" s="85"/>
      <c r="K1" s="84"/>
      <c r="L1" s="84"/>
      <c r="M1" s="84"/>
      <c r="N1" s="85"/>
      <c r="O1" s="84"/>
      <c r="P1" s="84"/>
      <c r="Q1" s="84"/>
      <c r="R1" s="85"/>
      <c r="S1" s="84"/>
      <c r="T1" s="84"/>
    </row>
    <row r="2" spans="1:20" ht="12.75">
      <c r="A2" s="99" t="s">
        <v>1476</v>
      </c>
      <c r="B2" s="91"/>
      <c r="C2" s="92" t="s">
        <v>353</v>
      </c>
      <c r="D2" s="95" t="s">
        <v>354</v>
      </c>
      <c r="E2" s="102" t="s">
        <v>1478</v>
      </c>
      <c r="F2" s="91"/>
      <c r="G2" s="92" t="s">
        <v>353</v>
      </c>
      <c r="H2" s="95" t="s">
        <v>354</v>
      </c>
      <c r="I2" s="104" t="s">
        <v>1219</v>
      </c>
      <c r="J2" s="91"/>
      <c r="K2" s="92" t="s">
        <v>353</v>
      </c>
      <c r="L2" s="95" t="s">
        <v>354</v>
      </c>
      <c r="M2" s="104" t="s">
        <v>174</v>
      </c>
      <c r="N2" s="91"/>
      <c r="O2" s="92" t="s">
        <v>353</v>
      </c>
      <c r="P2" s="95" t="s">
        <v>354</v>
      </c>
      <c r="Q2" s="104" t="s">
        <v>182</v>
      </c>
      <c r="R2" s="91"/>
      <c r="S2" s="92" t="s">
        <v>353</v>
      </c>
      <c r="T2" s="95" t="s">
        <v>354</v>
      </c>
    </row>
    <row r="3" spans="1:20" ht="12.75">
      <c r="A3" s="100" t="s">
        <v>1477</v>
      </c>
      <c r="B3" s="93"/>
      <c r="C3" s="92" t="s">
        <v>353</v>
      </c>
      <c r="D3" s="95" t="s">
        <v>354</v>
      </c>
      <c r="E3" s="104" t="s">
        <v>1205</v>
      </c>
      <c r="F3" s="93"/>
      <c r="G3" s="92" t="s">
        <v>353</v>
      </c>
      <c r="H3" s="95" t="s">
        <v>354</v>
      </c>
      <c r="I3" s="104" t="s">
        <v>508</v>
      </c>
      <c r="J3" s="93"/>
      <c r="K3" s="92" t="s">
        <v>353</v>
      </c>
      <c r="L3" s="95" t="s">
        <v>354</v>
      </c>
      <c r="M3" s="104" t="s">
        <v>530</v>
      </c>
      <c r="N3" s="93"/>
      <c r="O3" s="92" t="s">
        <v>353</v>
      </c>
      <c r="P3" s="95" t="s">
        <v>354</v>
      </c>
      <c r="Q3" s="104" t="s">
        <v>581</v>
      </c>
      <c r="R3" s="93"/>
      <c r="S3" s="92" t="s">
        <v>353</v>
      </c>
      <c r="T3" s="95" t="s">
        <v>354</v>
      </c>
    </row>
    <row r="4" spans="1:20" ht="12.75">
      <c r="A4" s="100" t="s">
        <v>1162</v>
      </c>
      <c r="B4" s="93"/>
      <c r="C4" s="92" t="s">
        <v>353</v>
      </c>
      <c r="D4" s="95" t="s">
        <v>354</v>
      </c>
      <c r="E4" s="104" t="s">
        <v>1479</v>
      </c>
      <c r="F4" s="93"/>
      <c r="G4" s="92" t="s">
        <v>353</v>
      </c>
      <c r="H4" s="95" t="s">
        <v>354</v>
      </c>
      <c r="I4" s="104" t="s">
        <v>479</v>
      </c>
      <c r="J4" s="93"/>
      <c r="K4" s="92" t="s">
        <v>353</v>
      </c>
      <c r="L4" s="95" t="s">
        <v>354</v>
      </c>
      <c r="M4" s="105" t="s">
        <v>532</v>
      </c>
      <c r="N4" s="93"/>
      <c r="O4" s="92" t="s">
        <v>353</v>
      </c>
      <c r="P4" s="95" t="s">
        <v>354</v>
      </c>
      <c r="Q4" s="105" t="s">
        <v>583</v>
      </c>
      <c r="R4" s="93"/>
      <c r="S4" s="92" t="s">
        <v>353</v>
      </c>
      <c r="T4" s="95" t="s">
        <v>354</v>
      </c>
    </row>
    <row r="5" spans="1:20" ht="12.75">
      <c r="A5" s="101" t="s">
        <v>1166</v>
      </c>
      <c r="B5" s="93"/>
      <c r="C5" s="92" t="s">
        <v>353</v>
      </c>
      <c r="D5" s="95" t="s">
        <v>354</v>
      </c>
      <c r="E5" s="104" t="s">
        <v>421</v>
      </c>
      <c r="F5" s="93"/>
      <c r="G5" s="92" t="s">
        <v>353</v>
      </c>
      <c r="H5" s="95" t="s">
        <v>354</v>
      </c>
      <c r="I5" s="104" t="s">
        <v>1480</v>
      </c>
      <c r="J5" s="93"/>
      <c r="K5" s="92" t="s">
        <v>353</v>
      </c>
      <c r="L5" s="95" t="s">
        <v>354</v>
      </c>
      <c r="M5" s="104" t="s">
        <v>535</v>
      </c>
      <c r="N5" s="93"/>
      <c r="O5" s="92" t="s">
        <v>353</v>
      </c>
      <c r="P5" s="95" t="s">
        <v>354</v>
      </c>
      <c r="Q5" s="104" t="s">
        <v>585</v>
      </c>
      <c r="R5" s="93"/>
      <c r="S5" s="92" t="s">
        <v>353</v>
      </c>
      <c r="T5" s="95" t="s">
        <v>354</v>
      </c>
    </row>
    <row r="6" spans="1:20" ht="12.75">
      <c r="A6" s="102" t="s">
        <v>1170</v>
      </c>
      <c r="B6" s="93"/>
      <c r="C6" s="92" t="s">
        <v>353</v>
      </c>
      <c r="D6" s="95" t="s">
        <v>354</v>
      </c>
      <c r="E6" s="105" t="s">
        <v>424</v>
      </c>
      <c r="F6" s="93"/>
      <c r="G6" s="92" t="s">
        <v>353</v>
      </c>
      <c r="H6" s="95" t="s">
        <v>354</v>
      </c>
      <c r="I6" s="104" t="s">
        <v>482</v>
      </c>
      <c r="J6" s="93"/>
      <c r="K6" s="92" t="s">
        <v>353</v>
      </c>
      <c r="L6" s="95" t="s">
        <v>354</v>
      </c>
      <c r="M6" s="104" t="s">
        <v>537</v>
      </c>
      <c r="N6" s="93"/>
      <c r="O6" s="92" t="s">
        <v>353</v>
      </c>
      <c r="P6" s="95" t="s">
        <v>354</v>
      </c>
      <c r="Q6" s="104" t="s">
        <v>1276</v>
      </c>
      <c r="R6" s="93"/>
      <c r="S6" s="92" t="s">
        <v>353</v>
      </c>
      <c r="T6" s="95" t="s">
        <v>354</v>
      </c>
    </row>
    <row r="7" spans="1:20" ht="12.75">
      <c r="A7" s="102" t="s">
        <v>1174</v>
      </c>
      <c r="B7" s="93"/>
      <c r="C7" s="92" t="s">
        <v>353</v>
      </c>
      <c r="D7" s="95" t="s">
        <v>354</v>
      </c>
      <c r="E7" s="105" t="s">
        <v>426</v>
      </c>
      <c r="F7" s="93"/>
      <c r="G7" s="92" t="s">
        <v>353</v>
      </c>
      <c r="H7" s="95" t="s">
        <v>354</v>
      </c>
      <c r="I7" s="104" t="s">
        <v>484</v>
      </c>
      <c r="J7" s="93"/>
      <c r="K7" s="92" t="s">
        <v>353</v>
      </c>
      <c r="L7" s="95" t="s">
        <v>354</v>
      </c>
      <c r="M7" s="106" t="s">
        <v>1249</v>
      </c>
      <c r="N7" s="93"/>
      <c r="O7" s="92" t="s">
        <v>353</v>
      </c>
      <c r="P7" s="95" t="s">
        <v>354</v>
      </c>
      <c r="Q7" s="104" t="s">
        <v>242</v>
      </c>
      <c r="R7" s="93"/>
      <c r="S7" s="92" t="s">
        <v>353</v>
      </c>
      <c r="T7" s="95" t="s">
        <v>354</v>
      </c>
    </row>
    <row r="8" spans="1:20" ht="12.75">
      <c r="A8" s="102" t="s">
        <v>1177</v>
      </c>
      <c r="B8" s="93"/>
      <c r="C8" s="92" t="s">
        <v>353</v>
      </c>
      <c r="D8" s="95" t="s">
        <v>354</v>
      </c>
      <c r="E8" s="104" t="s">
        <v>428</v>
      </c>
      <c r="F8" s="93"/>
      <c r="G8" s="92" t="s">
        <v>353</v>
      </c>
      <c r="H8" s="95" t="s">
        <v>354</v>
      </c>
      <c r="I8" s="104" t="s">
        <v>864</v>
      </c>
      <c r="J8" s="93"/>
      <c r="K8" s="92" t="s">
        <v>353</v>
      </c>
      <c r="L8" s="95" t="s">
        <v>354</v>
      </c>
      <c r="M8" s="104" t="s">
        <v>455</v>
      </c>
      <c r="N8" s="93"/>
      <c r="O8" s="92" t="s">
        <v>353</v>
      </c>
      <c r="P8" s="95" t="s">
        <v>354</v>
      </c>
      <c r="Q8" s="104" t="s">
        <v>243</v>
      </c>
      <c r="R8" s="93"/>
      <c r="S8" s="92" t="s">
        <v>353</v>
      </c>
      <c r="T8" s="95" t="s">
        <v>354</v>
      </c>
    </row>
    <row r="9" spans="1:20" ht="12.75">
      <c r="A9" s="102" t="s">
        <v>1179</v>
      </c>
      <c r="B9" s="93"/>
      <c r="C9" s="92" t="s">
        <v>353</v>
      </c>
      <c r="D9" s="95" t="s">
        <v>354</v>
      </c>
      <c r="E9" s="104" t="s">
        <v>430</v>
      </c>
      <c r="F9" s="93"/>
      <c r="G9" s="92" t="s">
        <v>353</v>
      </c>
      <c r="H9" s="95" t="s">
        <v>354</v>
      </c>
      <c r="I9" s="104" t="s">
        <v>235</v>
      </c>
      <c r="J9" s="93"/>
      <c r="K9" s="92" t="s">
        <v>353</v>
      </c>
      <c r="L9" s="95" t="s">
        <v>354</v>
      </c>
      <c r="M9" s="104" t="s">
        <v>541</v>
      </c>
      <c r="N9" s="93"/>
      <c r="O9" s="92" t="s">
        <v>353</v>
      </c>
      <c r="P9" s="95" t="s">
        <v>354</v>
      </c>
      <c r="Q9" s="104" t="s">
        <v>1280</v>
      </c>
      <c r="R9" s="93"/>
      <c r="S9" s="92" t="s">
        <v>353</v>
      </c>
      <c r="T9" s="95" t="s">
        <v>354</v>
      </c>
    </row>
    <row r="10" spans="1:20" ht="12.75">
      <c r="A10" s="102" t="s">
        <v>229</v>
      </c>
      <c r="B10" s="93"/>
      <c r="C10" s="92" t="s">
        <v>353</v>
      </c>
      <c r="D10" s="95" t="s">
        <v>354</v>
      </c>
      <c r="E10" s="104" t="s">
        <v>432</v>
      </c>
      <c r="F10" s="93"/>
      <c r="G10" s="92" t="s">
        <v>353</v>
      </c>
      <c r="H10" s="95" t="s">
        <v>354</v>
      </c>
      <c r="I10" s="104" t="s">
        <v>488</v>
      </c>
      <c r="J10" s="93"/>
      <c r="K10" s="92" t="s">
        <v>353</v>
      </c>
      <c r="L10" s="95" t="s">
        <v>354</v>
      </c>
      <c r="M10" s="104" t="s">
        <v>543</v>
      </c>
      <c r="N10" s="93"/>
      <c r="O10" s="92" t="s">
        <v>353</v>
      </c>
      <c r="P10" s="95" t="s">
        <v>354</v>
      </c>
      <c r="Q10" s="104" t="s">
        <v>244</v>
      </c>
      <c r="R10" s="93"/>
      <c r="S10" s="92" t="s">
        <v>353</v>
      </c>
      <c r="T10" s="95" t="s">
        <v>354</v>
      </c>
    </row>
    <row r="11" spans="1:20" ht="12.75">
      <c r="A11" s="100" t="s">
        <v>1183</v>
      </c>
      <c r="B11" s="93"/>
      <c r="C11" s="92" t="s">
        <v>353</v>
      </c>
      <c r="D11" s="95" t="s">
        <v>354</v>
      </c>
      <c r="E11" s="104" t="s">
        <v>434</v>
      </c>
      <c r="F11" s="93"/>
      <c r="G11" s="92" t="s">
        <v>353</v>
      </c>
      <c r="H11" s="95" t="s">
        <v>354</v>
      </c>
      <c r="I11" s="104" t="s">
        <v>741</v>
      </c>
      <c r="J11" s="93"/>
      <c r="K11" s="92" t="s">
        <v>353</v>
      </c>
      <c r="L11" s="95" t="s">
        <v>354</v>
      </c>
      <c r="M11" s="104" t="s">
        <v>545</v>
      </c>
      <c r="N11" s="93"/>
      <c r="O11" s="92" t="s">
        <v>353</v>
      </c>
      <c r="P11" s="95" t="s">
        <v>354</v>
      </c>
      <c r="Q11" s="104" t="s">
        <v>183</v>
      </c>
      <c r="R11" s="93"/>
      <c r="S11" s="92" t="s">
        <v>353</v>
      </c>
      <c r="T11" s="95" t="s">
        <v>354</v>
      </c>
    </row>
    <row r="12" spans="1:20" ht="12.75">
      <c r="A12" s="102" t="s">
        <v>163</v>
      </c>
      <c r="B12" s="93"/>
      <c r="C12" s="92" t="s">
        <v>353</v>
      </c>
      <c r="D12" s="95" t="s">
        <v>354</v>
      </c>
      <c r="E12" s="104" t="s">
        <v>436</v>
      </c>
      <c r="F12" s="93"/>
      <c r="G12" s="92" t="s">
        <v>353</v>
      </c>
      <c r="H12" s="95" t="s">
        <v>354</v>
      </c>
      <c r="I12" s="104" t="s">
        <v>490</v>
      </c>
      <c r="J12" s="93"/>
      <c r="K12" s="92" t="s">
        <v>353</v>
      </c>
      <c r="L12" s="95" t="s">
        <v>354</v>
      </c>
      <c r="M12" s="105" t="s">
        <v>1253</v>
      </c>
      <c r="N12" s="93"/>
      <c r="O12" s="92" t="s">
        <v>353</v>
      </c>
      <c r="P12" s="95" t="s">
        <v>354</v>
      </c>
      <c r="Q12" s="104" t="s">
        <v>670</v>
      </c>
      <c r="R12" s="93"/>
      <c r="S12" s="92" t="s">
        <v>353</v>
      </c>
      <c r="T12" s="95" t="s">
        <v>354</v>
      </c>
    </row>
    <row r="13" spans="1:20" ht="12.75">
      <c r="A13" s="102" t="s">
        <v>381</v>
      </c>
      <c r="B13" s="93"/>
      <c r="C13" s="92" t="s">
        <v>353</v>
      </c>
      <c r="D13" s="95" t="s">
        <v>354</v>
      </c>
      <c r="E13" s="104" t="s">
        <v>167</v>
      </c>
      <c r="F13" s="93"/>
      <c r="G13" s="92" t="s">
        <v>353</v>
      </c>
      <c r="H13" s="95" t="s">
        <v>354</v>
      </c>
      <c r="I13" s="104" t="s">
        <v>1226</v>
      </c>
      <c r="J13" s="93"/>
      <c r="K13" s="92" t="s">
        <v>353</v>
      </c>
      <c r="L13" s="95" t="s">
        <v>354</v>
      </c>
      <c r="M13" s="104" t="s">
        <v>547</v>
      </c>
      <c r="N13" s="93"/>
      <c r="O13" s="92" t="s">
        <v>353</v>
      </c>
      <c r="P13" s="95" t="s">
        <v>354</v>
      </c>
      <c r="Q13" s="104" t="s">
        <v>1287</v>
      </c>
      <c r="R13" s="93"/>
      <c r="S13" s="92" t="s">
        <v>353</v>
      </c>
      <c r="T13" s="95" t="s">
        <v>354</v>
      </c>
    </row>
    <row r="14" spans="1:20" ht="12.75">
      <c r="A14" s="102" t="s">
        <v>164</v>
      </c>
      <c r="B14" s="93"/>
      <c r="C14" s="92" t="s">
        <v>353</v>
      </c>
      <c r="D14" s="95" t="s">
        <v>354</v>
      </c>
      <c r="E14" s="104" t="s">
        <v>439</v>
      </c>
      <c r="F14" s="93"/>
      <c r="G14" s="92" t="s">
        <v>353</v>
      </c>
      <c r="H14" s="95" t="s">
        <v>354</v>
      </c>
      <c r="I14" s="104" t="s">
        <v>171</v>
      </c>
      <c r="J14" s="93"/>
      <c r="K14" s="92" t="s">
        <v>353</v>
      </c>
      <c r="L14" s="95" t="s">
        <v>354</v>
      </c>
      <c r="M14" s="104" t="s">
        <v>175</v>
      </c>
      <c r="N14" s="93"/>
      <c r="O14" s="92" t="s">
        <v>353</v>
      </c>
      <c r="P14" s="95" t="s">
        <v>354</v>
      </c>
      <c r="Q14" s="105" t="s">
        <v>1291</v>
      </c>
      <c r="R14" s="93"/>
      <c r="S14" s="92" t="s">
        <v>353</v>
      </c>
      <c r="T14" s="95" t="s">
        <v>354</v>
      </c>
    </row>
    <row r="15" spans="1:20" ht="12.75">
      <c r="A15" s="102" t="s">
        <v>230</v>
      </c>
      <c r="B15" s="93"/>
      <c r="C15" s="92" t="s">
        <v>353</v>
      </c>
      <c r="D15" s="95" t="s">
        <v>354</v>
      </c>
      <c r="E15" s="104" t="s">
        <v>168</v>
      </c>
      <c r="F15" s="93"/>
      <c r="G15" s="92" t="s">
        <v>353</v>
      </c>
      <c r="H15" s="95" t="s">
        <v>354</v>
      </c>
      <c r="I15" s="104" t="s">
        <v>493</v>
      </c>
      <c r="J15" s="93"/>
      <c r="K15" s="92" t="s">
        <v>353</v>
      </c>
      <c r="L15" s="95" t="s">
        <v>354</v>
      </c>
      <c r="M15" s="105" t="s">
        <v>1257</v>
      </c>
      <c r="N15" s="93"/>
      <c r="O15" s="92" t="s">
        <v>353</v>
      </c>
      <c r="P15" s="95" t="s">
        <v>354</v>
      </c>
      <c r="Q15" s="104" t="s">
        <v>1295</v>
      </c>
      <c r="R15" s="93"/>
      <c r="S15" s="92" t="s">
        <v>353</v>
      </c>
      <c r="T15" s="95" t="s">
        <v>354</v>
      </c>
    </row>
    <row r="16" spans="1:20" ht="12.75">
      <c r="A16" s="100" t="s">
        <v>1187</v>
      </c>
      <c r="B16" s="93"/>
      <c r="C16" s="92" t="s">
        <v>353</v>
      </c>
      <c r="D16" s="95" t="s">
        <v>354</v>
      </c>
      <c r="E16" s="104" t="s">
        <v>443</v>
      </c>
      <c r="F16" s="93"/>
      <c r="G16" s="92" t="s">
        <v>353</v>
      </c>
      <c r="H16" s="95" t="s">
        <v>354</v>
      </c>
      <c r="I16" s="104" t="s">
        <v>495</v>
      </c>
      <c r="J16" s="93"/>
      <c r="K16" s="92" t="s">
        <v>353</v>
      </c>
      <c r="L16" s="95" t="s">
        <v>354</v>
      </c>
      <c r="M16" s="104" t="s">
        <v>176</v>
      </c>
      <c r="N16" s="93"/>
      <c r="O16" s="92" t="s">
        <v>353</v>
      </c>
      <c r="P16" s="95" t="s">
        <v>354</v>
      </c>
      <c r="Q16" s="104" t="s">
        <v>1298</v>
      </c>
      <c r="R16" s="93"/>
      <c r="S16" s="92" t="s">
        <v>353</v>
      </c>
      <c r="T16" s="95" t="s">
        <v>354</v>
      </c>
    </row>
    <row r="17" spans="1:20" ht="12.75">
      <c r="A17" s="102" t="s">
        <v>1191</v>
      </c>
      <c r="B17" s="93"/>
      <c r="C17" s="92" t="s">
        <v>353</v>
      </c>
      <c r="D17" s="95" t="s">
        <v>354</v>
      </c>
      <c r="E17" s="104" t="s">
        <v>169</v>
      </c>
      <c r="F17" s="93"/>
      <c r="G17" s="92" t="s">
        <v>353</v>
      </c>
      <c r="H17" s="95" t="s">
        <v>354</v>
      </c>
      <c r="I17" s="104" t="s">
        <v>497</v>
      </c>
      <c r="J17" s="93"/>
      <c r="K17" s="92" t="s">
        <v>353</v>
      </c>
      <c r="L17" s="95" t="s">
        <v>354</v>
      </c>
      <c r="M17" s="104" t="s">
        <v>1468</v>
      </c>
      <c r="N17" s="93"/>
      <c r="O17" s="92" t="s">
        <v>353</v>
      </c>
      <c r="P17" s="95" t="s">
        <v>354</v>
      </c>
      <c r="Q17" s="104" t="s">
        <v>1300</v>
      </c>
      <c r="R17" s="93"/>
      <c r="S17" s="92" t="s">
        <v>353</v>
      </c>
      <c r="T17" s="95" t="s">
        <v>354</v>
      </c>
    </row>
    <row r="18" spans="1:20" ht="12.75">
      <c r="A18" s="102" t="s">
        <v>473</v>
      </c>
      <c r="B18" s="93"/>
      <c r="C18" s="92" t="s">
        <v>353</v>
      </c>
      <c r="D18" s="95" t="s">
        <v>354</v>
      </c>
      <c r="E18" s="104" t="s">
        <v>863</v>
      </c>
      <c r="F18" s="93"/>
      <c r="G18" s="92" t="s">
        <v>353</v>
      </c>
      <c r="H18" s="95" t="s">
        <v>354</v>
      </c>
      <c r="I18" s="104" t="s">
        <v>499</v>
      </c>
      <c r="J18" s="93"/>
      <c r="K18" s="92" t="s">
        <v>353</v>
      </c>
      <c r="L18" s="95" t="s">
        <v>354</v>
      </c>
      <c r="M18" s="104" t="s">
        <v>241</v>
      </c>
      <c r="N18" s="93"/>
      <c r="O18" s="92" t="s">
        <v>353</v>
      </c>
      <c r="P18" s="95" t="s">
        <v>354</v>
      </c>
      <c r="Q18" s="106" t="s">
        <v>593</v>
      </c>
      <c r="R18" s="93"/>
      <c r="S18" s="92" t="s">
        <v>353</v>
      </c>
      <c r="T18" s="95" t="s">
        <v>354</v>
      </c>
    </row>
    <row r="19" spans="1:20" ht="12.75">
      <c r="A19" s="102" t="s">
        <v>387</v>
      </c>
      <c r="B19" s="93"/>
      <c r="C19" s="92" t="s">
        <v>353</v>
      </c>
      <c r="D19" s="95" t="s">
        <v>354</v>
      </c>
      <c r="E19" s="104" t="s">
        <v>449</v>
      </c>
      <c r="F19" s="93"/>
      <c r="G19" s="92" t="s">
        <v>353</v>
      </c>
      <c r="H19" s="95" t="s">
        <v>354</v>
      </c>
      <c r="I19" s="104" t="s">
        <v>501</v>
      </c>
      <c r="J19" s="93"/>
      <c r="K19" s="92" t="s">
        <v>353</v>
      </c>
      <c r="L19" s="95" t="s">
        <v>354</v>
      </c>
      <c r="M19" s="104" t="s">
        <v>177</v>
      </c>
      <c r="N19" s="93"/>
      <c r="O19" s="92" t="s">
        <v>353</v>
      </c>
      <c r="P19" s="95" t="s">
        <v>354</v>
      </c>
      <c r="Q19" s="104" t="s">
        <v>184</v>
      </c>
      <c r="R19" s="93"/>
      <c r="S19" s="92" t="s">
        <v>353</v>
      </c>
      <c r="T19" s="95" t="s">
        <v>354</v>
      </c>
    </row>
    <row r="20" spans="1:20" ht="12.75">
      <c r="A20" s="100" t="s">
        <v>390</v>
      </c>
      <c r="B20" s="93"/>
      <c r="C20" s="92" t="s">
        <v>353</v>
      </c>
      <c r="D20" s="95" t="s">
        <v>354</v>
      </c>
      <c r="E20" s="104" t="s">
        <v>1209</v>
      </c>
      <c r="F20" s="93"/>
      <c r="G20" s="92" t="s">
        <v>353</v>
      </c>
      <c r="H20" s="95" t="s">
        <v>354</v>
      </c>
      <c r="I20" s="107" t="s">
        <v>503</v>
      </c>
      <c r="J20" s="93"/>
      <c r="K20" s="92" t="s">
        <v>353</v>
      </c>
      <c r="L20" s="95" t="s">
        <v>354</v>
      </c>
      <c r="M20" s="104" t="s">
        <v>794</v>
      </c>
      <c r="N20" s="93"/>
      <c r="O20" s="92" t="s">
        <v>353</v>
      </c>
      <c r="P20" s="95" t="s">
        <v>354</v>
      </c>
      <c r="Q20" s="104" t="s">
        <v>185</v>
      </c>
      <c r="R20" s="93"/>
      <c r="S20" s="92" t="s">
        <v>353</v>
      </c>
      <c r="T20" s="95" t="s">
        <v>354</v>
      </c>
    </row>
    <row r="21" spans="1:20" ht="12.75">
      <c r="A21" s="100" t="s">
        <v>392</v>
      </c>
      <c r="B21" s="93"/>
      <c r="C21" s="92" t="s">
        <v>353</v>
      </c>
      <c r="D21" s="95" t="s">
        <v>354</v>
      </c>
      <c r="E21" s="106" t="s">
        <v>1212</v>
      </c>
      <c r="F21" s="93"/>
      <c r="G21" s="92" t="s">
        <v>353</v>
      </c>
      <c r="H21" s="95" t="s">
        <v>354</v>
      </c>
      <c r="I21" s="104" t="s">
        <v>858</v>
      </c>
      <c r="J21" s="93"/>
      <c r="K21" s="92" t="s">
        <v>353</v>
      </c>
      <c r="L21" s="95" t="s">
        <v>354</v>
      </c>
      <c r="M21" s="104" t="s">
        <v>1264</v>
      </c>
      <c r="N21" s="93"/>
      <c r="O21" s="92" t="s">
        <v>353</v>
      </c>
      <c r="P21" s="95" t="s">
        <v>354</v>
      </c>
      <c r="Q21" s="104" t="s">
        <v>599</v>
      </c>
      <c r="R21" s="93"/>
      <c r="S21" s="92" t="s">
        <v>353</v>
      </c>
      <c r="T21" s="95" t="s">
        <v>354</v>
      </c>
    </row>
    <row r="22" spans="1:20" ht="12.75">
      <c r="A22" s="102" t="s">
        <v>394</v>
      </c>
      <c r="B22" s="93"/>
      <c r="C22" s="92" t="s">
        <v>353</v>
      </c>
      <c r="D22" s="95" t="s">
        <v>354</v>
      </c>
      <c r="E22" s="104" t="s">
        <v>453</v>
      </c>
      <c r="F22" s="93"/>
      <c r="G22" s="92" t="s">
        <v>353</v>
      </c>
      <c r="H22" s="95" t="s">
        <v>354</v>
      </c>
      <c r="I22" s="104" t="s">
        <v>505</v>
      </c>
      <c r="J22" s="93"/>
      <c r="K22" s="92" t="s">
        <v>353</v>
      </c>
      <c r="L22" s="95" t="s">
        <v>354</v>
      </c>
      <c r="M22" s="104" t="s">
        <v>178</v>
      </c>
      <c r="N22" s="93"/>
      <c r="O22" s="92" t="s">
        <v>353</v>
      </c>
      <c r="P22" s="95" t="s">
        <v>354</v>
      </c>
      <c r="Q22" s="104" t="s">
        <v>601</v>
      </c>
      <c r="R22" s="93"/>
      <c r="S22" s="92" t="s">
        <v>353</v>
      </c>
      <c r="T22" s="95" t="s">
        <v>354</v>
      </c>
    </row>
    <row r="23" spans="1:20" ht="12.75">
      <c r="A23" s="102" t="s">
        <v>396</v>
      </c>
      <c r="B23" s="93"/>
      <c r="C23" s="92" t="s">
        <v>353</v>
      </c>
      <c r="D23" s="95" t="s">
        <v>354</v>
      </c>
      <c r="E23" s="104" t="s">
        <v>456</v>
      </c>
      <c r="F23" s="93"/>
      <c r="G23" s="92" t="s">
        <v>353</v>
      </c>
      <c r="H23" s="95" t="s">
        <v>354</v>
      </c>
      <c r="I23" s="104" t="s">
        <v>1233</v>
      </c>
      <c r="J23" s="93"/>
      <c r="K23" s="92" t="s">
        <v>353</v>
      </c>
      <c r="L23" s="95" t="s">
        <v>354</v>
      </c>
      <c r="M23" s="104" t="s">
        <v>179</v>
      </c>
      <c r="N23" s="93"/>
      <c r="O23" s="92" t="s">
        <v>353</v>
      </c>
      <c r="P23" s="95" t="s">
        <v>354</v>
      </c>
      <c r="Q23" s="106" t="s">
        <v>603</v>
      </c>
      <c r="R23" s="93"/>
      <c r="S23" s="92" t="s">
        <v>353</v>
      </c>
      <c r="T23" s="95" t="s">
        <v>354</v>
      </c>
    </row>
    <row r="24" spans="1:20" ht="12.75">
      <c r="A24" s="102" t="s">
        <v>1195</v>
      </c>
      <c r="B24" s="93"/>
      <c r="C24" s="92" t="s">
        <v>353</v>
      </c>
      <c r="D24" s="95" t="s">
        <v>354</v>
      </c>
      <c r="E24" s="104" t="s">
        <v>458</v>
      </c>
      <c r="F24" s="93"/>
      <c r="G24" s="92" t="s">
        <v>353</v>
      </c>
      <c r="H24" s="95" t="s">
        <v>354</v>
      </c>
      <c r="I24" s="104" t="s">
        <v>453</v>
      </c>
      <c r="J24" s="93"/>
      <c r="K24" s="92" t="s">
        <v>353</v>
      </c>
      <c r="L24" s="95" t="s">
        <v>354</v>
      </c>
      <c r="M24" s="104" t="s">
        <v>557</v>
      </c>
      <c r="N24" s="93"/>
      <c r="O24" s="92" t="s">
        <v>353</v>
      </c>
      <c r="P24" s="95" t="s">
        <v>354</v>
      </c>
      <c r="Q24" s="104" t="s">
        <v>191</v>
      </c>
      <c r="R24" s="93"/>
      <c r="S24" s="92" t="s">
        <v>353</v>
      </c>
      <c r="T24" s="95" t="s">
        <v>354</v>
      </c>
    </row>
    <row r="25" spans="1:20" ht="12.75">
      <c r="A25" s="102" t="s">
        <v>165</v>
      </c>
      <c r="B25" s="93"/>
      <c r="C25" s="92" t="s">
        <v>353</v>
      </c>
      <c r="D25" s="95" t="s">
        <v>354</v>
      </c>
      <c r="E25" s="104" t="s">
        <v>170</v>
      </c>
      <c r="F25" s="93"/>
      <c r="G25" s="92" t="s">
        <v>353</v>
      </c>
      <c r="H25" s="95" t="s">
        <v>354</v>
      </c>
      <c r="I25" s="104" t="s">
        <v>455</v>
      </c>
      <c r="J25" s="93"/>
      <c r="K25" s="92" t="s">
        <v>353</v>
      </c>
      <c r="L25" s="95" t="s">
        <v>354</v>
      </c>
      <c r="M25" s="104" t="s">
        <v>180</v>
      </c>
      <c r="N25" s="93"/>
      <c r="O25" s="92" t="s">
        <v>353</v>
      </c>
      <c r="P25" s="95" t="s">
        <v>354</v>
      </c>
      <c r="Q25" s="104" t="s">
        <v>607</v>
      </c>
      <c r="R25" s="93"/>
      <c r="S25" s="92" t="s">
        <v>353</v>
      </c>
      <c r="T25" s="95" t="s">
        <v>354</v>
      </c>
    </row>
    <row r="26" spans="1:20" ht="12.75">
      <c r="A26" s="102" t="s">
        <v>399</v>
      </c>
      <c r="B26" s="93"/>
      <c r="C26" s="92" t="s">
        <v>353</v>
      </c>
      <c r="D26" s="95" t="s">
        <v>354</v>
      </c>
      <c r="E26" s="104" t="s">
        <v>231</v>
      </c>
      <c r="F26" s="93"/>
      <c r="G26" s="92" t="s">
        <v>353</v>
      </c>
      <c r="H26" s="95" t="s">
        <v>354</v>
      </c>
      <c r="I26" s="104" t="s">
        <v>172</v>
      </c>
      <c r="J26" s="93"/>
      <c r="K26" s="92" t="s">
        <v>353</v>
      </c>
      <c r="L26" s="95" t="s">
        <v>354</v>
      </c>
      <c r="M26" s="104" t="s">
        <v>1268</v>
      </c>
      <c r="N26" s="93"/>
      <c r="O26" s="92" t="s">
        <v>353</v>
      </c>
      <c r="P26" s="95" t="s">
        <v>354</v>
      </c>
      <c r="Q26" s="104" t="s">
        <v>609</v>
      </c>
      <c r="R26" s="93"/>
      <c r="S26" s="92" t="s">
        <v>353</v>
      </c>
      <c r="T26" s="95" t="s">
        <v>354</v>
      </c>
    </row>
    <row r="27" spans="1:20" ht="12.75">
      <c r="A27" s="102" t="s">
        <v>401</v>
      </c>
      <c r="B27" s="93"/>
      <c r="C27" s="92" t="s">
        <v>353</v>
      </c>
      <c r="D27" s="95" t="s">
        <v>354</v>
      </c>
      <c r="E27" s="104" t="s">
        <v>462</v>
      </c>
      <c r="F27" s="93"/>
      <c r="G27" s="92" t="s">
        <v>353</v>
      </c>
      <c r="H27" s="95" t="s">
        <v>354</v>
      </c>
      <c r="I27" s="104" t="s">
        <v>240</v>
      </c>
      <c r="J27" s="93"/>
      <c r="K27" s="92" t="s">
        <v>353</v>
      </c>
      <c r="L27" s="95" t="s">
        <v>354</v>
      </c>
      <c r="M27" s="104" t="s">
        <v>560</v>
      </c>
      <c r="N27" s="93"/>
      <c r="O27" s="92" t="s">
        <v>353</v>
      </c>
      <c r="P27" s="95" t="s">
        <v>354</v>
      </c>
      <c r="Q27" s="104" t="s">
        <v>611</v>
      </c>
      <c r="R27" s="93"/>
      <c r="S27" s="92" t="s">
        <v>353</v>
      </c>
      <c r="T27" s="95" t="s">
        <v>354</v>
      </c>
    </row>
    <row r="28" spans="1:20" ht="12.75">
      <c r="A28" s="102" t="s">
        <v>403</v>
      </c>
      <c r="B28" s="93"/>
      <c r="C28" s="92" t="s">
        <v>353</v>
      </c>
      <c r="D28" s="95" t="s">
        <v>354</v>
      </c>
      <c r="E28" s="104" t="s">
        <v>465</v>
      </c>
      <c r="F28" s="93"/>
      <c r="G28" s="92" t="s">
        <v>353</v>
      </c>
      <c r="H28" s="95" t="s">
        <v>354</v>
      </c>
      <c r="I28" s="104" t="s">
        <v>1240</v>
      </c>
      <c r="J28" s="93"/>
      <c r="K28" s="92" t="s">
        <v>353</v>
      </c>
      <c r="L28" s="95" t="s">
        <v>354</v>
      </c>
      <c r="M28" s="104" t="s">
        <v>484</v>
      </c>
      <c r="N28" s="93"/>
      <c r="O28" s="92" t="s">
        <v>353</v>
      </c>
      <c r="P28" s="95" t="s">
        <v>354</v>
      </c>
      <c r="Q28" s="104" t="s">
        <v>613</v>
      </c>
      <c r="R28" s="93"/>
      <c r="S28" s="92" t="s">
        <v>353</v>
      </c>
      <c r="T28" s="95" t="s">
        <v>354</v>
      </c>
    </row>
    <row r="29" spans="1:20" ht="12.75">
      <c r="A29" s="102" t="s">
        <v>405</v>
      </c>
      <c r="B29" s="93"/>
      <c r="C29" s="92" t="s">
        <v>353</v>
      </c>
      <c r="D29" s="95" t="s">
        <v>354</v>
      </c>
      <c r="E29" s="104" t="s">
        <v>232</v>
      </c>
      <c r="F29" s="93"/>
      <c r="G29" s="92" t="s">
        <v>353</v>
      </c>
      <c r="H29" s="95" t="s">
        <v>354</v>
      </c>
      <c r="I29" s="104" t="s">
        <v>236</v>
      </c>
      <c r="J29" s="93"/>
      <c r="K29" s="92" t="s">
        <v>353</v>
      </c>
      <c r="L29" s="95" t="s">
        <v>354</v>
      </c>
      <c r="M29" s="104" t="s">
        <v>1274</v>
      </c>
      <c r="N29" s="93"/>
      <c r="O29" s="92" t="s">
        <v>353</v>
      </c>
      <c r="P29" s="95" t="s">
        <v>354</v>
      </c>
      <c r="Q29" s="104" t="s">
        <v>615</v>
      </c>
      <c r="R29" s="93"/>
      <c r="S29" s="92" t="s">
        <v>353</v>
      </c>
      <c r="T29" s="95" t="s">
        <v>354</v>
      </c>
    </row>
    <row r="30" spans="1:20" ht="12.75">
      <c r="A30" s="102" t="s">
        <v>1198</v>
      </c>
      <c r="B30" s="93"/>
      <c r="C30" s="92" t="s">
        <v>353</v>
      </c>
      <c r="D30" s="95" t="s">
        <v>354</v>
      </c>
      <c r="E30" s="104" t="s">
        <v>233</v>
      </c>
      <c r="F30" s="93"/>
      <c r="G30" s="92" t="s">
        <v>353</v>
      </c>
      <c r="H30" s="95" t="s">
        <v>354</v>
      </c>
      <c r="I30" s="104" t="s">
        <v>1243</v>
      </c>
      <c r="J30" s="93"/>
      <c r="K30" s="92" t="s">
        <v>353</v>
      </c>
      <c r="L30" s="95" t="s">
        <v>354</v>
      </c>
      <c r="M30" s="104" t="s">
        <v>564</v>
      </c>
      <c r="N30" s="93"/>
      <c r="O30" s="92" t="s">
        <v>353</v>
      </c>
      <c r="P30" s="95" t="s">
        <v>354</v>
      </c>
      <c r="Q30" s="104" t="s">
        <v>1304</v>
      </c>
      <c r="R30" s="93"/>
      <c r="S30" s="92" t="s">
        <v>353</v>
      </c>
      <c r="T30" s="95" t="s">
        <v>354</v>
      </c>
    </row>
    <row r="31" spans="1:20" ht="12.75">
      <c r="A31" s="103" t="s">
        <v>166</v>
      </c>
      <c r="B31" s="93"/>
      <c r="C31" s="92" t="s">
        <v>353</v>
      </c>
      <c r="D31" s="95" t="s">
        <v>354</v>
      </c>
      <c r="E31" s="104" t="s">
        <v>239</v>
      </c>
      <c r="F31" s="93"/>
      <c r="G31" s="92" t="s">
        <v>353</v>
      </c>
      <c r="H31" s="95" t="s">
        <v>354</v>
      </c>
      <c r="I31" s="104" t="s">
        <v>515</v>
      </c>
      <c r="J31" s="93"/>
      <c r="K31" s="92" t="s">
        <v>353</v>
      </c>
      <c r="L31" s="95" t="s">
        <v>354</v>
      </c>
      <c r="M31" s="104" t="s">
        <v>181</v>
      </c>
      <c r="N31" s="93"/>
      <c r="O31" s="92" t="s">
        <v>353</v>
      </c>
      <c r="P31" s="95" t="s">
        <v>354</v>
      </c>
      <c r="Q31" s="104" t="s">
        <v>617</v>
      </c>
      <c r="R31" s="93"/>
      <c r="S31" s="92" t="s">
        <v>353</v>
      </c>
      <c r="T31" s="95" t="s">
        <v>354</v>
      </c>
    </row>
    <row r="32" spans="1:20" ht="12.75">
      <c r="A32" s="102" t="s">
        <v>410</v>
      </c>
      <c r="B32" s="93"/>
      <c r="C32" s="92" t="s">
        <v>353</v>
      </c>
      <c r="D32" s="95" t="s">
        <v>354</v>
      </c>
      <c r="E32" s="104" t="s">
        <v>234</v>
      </c>
      <c r="F32" s="93"/>
      <c r="G32" s="92" t="s">
        <v>353</v>
      </c>
      <c r="H32" s="95" t="s">
        <v>354</v>
      </c>
      <c r="I32" s="104" t="s">
        <v>407</v>
      </c>
      <c r="J32" s="93"/>
      <c r="K32" s="92" t="s">
        <v>353</v>
      </c>
      <c r="L32" s="95" t="s">
        <v>354</v>
      </c>
      <c r="M32" s="104" t="s">
        <v>567</v>
      </c>
      <c r="N32" s="93"/>
      <c r="O32" s="92" t="s">
        <v>353</v>
      </c>
      <c r="P32" s="95" t="s">
        <v>354</v>
      </c>
      <c r="Q32" s="108" t="s">
        <v>619</v>
      </c>
      <c r="R32" s="93"/>
      <c r="S32" s="92" t="s">
        <v>353</v>
      </c>
      <c r="T32" s="95" t="s">
        <v>354</v>
      </c>
    </row>
    <row r="33" spans="1:20" ht="12.75">
      <c r="A33" s="102" t="s">
        <v>1200</v>
      </c>
      <c r="B33" s="93"/>
      <c r="C33" s="92" t="s">
        <v>353</v>
      </c>
      <c r="D33" s="95" t="s">
        <v>354</v>
      </c>
      <c r="E33" s="105" t="s">
        <v>471</v>
      </c>
      <c r="F33" s="93"/>
      <c r="G33" s="92" t="s">
        <v>353</v>
      </c>
      <c r="H33" s="95" t="s">
        <v>354</v>
      </c>
      <c r="I33" s="104" t="s">
        <v>520</v>
      </c>
      <c r="J33" s="93"/>
      <c r="K33" s="92" t="s">
        <v>353</v>
      </c>
      <c r="L33" s="95" t="s">
        <v>354</v>
      </c>
      <c r="M33" s="105" t="s">
        <v>570</v>
      </c>
      <c r="N33" s="93"/>
      <c r="O33" s="92" t="s">
        <v>353</v>
      </c>
      <c r="P33" s="95" t="s">
        <v>354</v>
      </c>
      <c r="Q33" s="104" t="s">
        <v>621</v>
      </c>
      <c r="R33" s="93"/>
      <c r="S33" s="92" t="s">
        <v>353</v>
      </c>
      <c r="T33" s="95" t="s">
        <v>354</v>
      </c>
    </row>
    <row r="34" spans="1:20" ht="12.75">
      <c r="A34" s="102" t="s">
        <v>412</v>
      </c>
      <c r="B34" s="93"/>
      <c r="C34" s="92" t="s">
        <v>353</v>
      </c>
      <c r="D34" s="95" t="s">
        <v>354</v>
      </c>
      <c r="E34" s="101" t="s">
        <v>1214</v>
      </c>
      <c r="F34" s="93"/>
      <c r="G34" s="92" t="s">
        <v>353</v>
      </c>
      <c r="H34" s="95" t="s">
        <v>354</v>
      </c>
      <c r="I34" s="104" t="s">
        <v>518</v>
      </c>
      <c r="J34" s="93"/>
      <c r="K34" s="92" t="s">
        <v>353</v>
      </c>
      <c r="L34" s="95" t="s">
        <v>354</v>
      </c>
      <c r="M34" s="105" t="s">
        <v>572</v>
      </c>
      <c r="N34" s="93"/>
      <c r="O34" s="92" t="s">
        <v>353</v>
      </c>
      <c r="P34" s="95" t="s">
        <v>354</v>
      </c>
      <c r="Q34" s="104" t="s">
        <v>601</v>
      </c>
      <c r="R34" s="93"/>
      <c r="S34" s="92" t="s">
        <v>353</v>
      </c>
      <c r="T34" s="95" t="s">
        <v>354</v>
      </c>
    </row>
    <row r="35" spans="1:20" ht="12.75">
      <c r="A35" s="102" t="s">
        <v>414</v>
      </c>
      <c r="B35" s="93"/>
      <c r="C35" s="92" t="s">
        <v>353</v>
      </c>
      <c r="D35" s="95" t="s">
        <v>354</v>
      </c>
      <c r="E35" s="104" t="s">
        <v>1217</v>
      </c>
      <c r="F35" s="93"/>
      <c r="G35" s="92" t="s">
        <v>353</v>
      </c>
      <c r="H35" s="95" t="s">
        <v>354</v>
      </c>
      <c r="I35" s="104" t="s">
        <v>523</v>
      </c>
      <c r="J35" s="93"/>
      <c r="K35" s="92" t="s">
        <v>353</v>
      </c>
      <c r="L35" s="95" t="s">
        <v>354</v>
      </c>
      <c r="M35" s="105" t="s">
        <v>575</v>
      </c>
      <c r="N35" s="93"/>
      <c r="O35" s="92" t="s">
        <v>353</v>
      </c>
      <c r="P35" s="95" t="s">
        <v>354</v>
      </c>
      <c r="Q35" s="104" t="s">
        <v>1308</v>
      </c>
      <c r="R35" s="93"/>
      <c r="S35" s="92" t="s">
        <v>353</v>
      </c>
      <c r="T35" s="95" t="s">
        <v>354</v>
      </c>
    </row>
    <row r="36" spans="1:20" ht="12.75">
      <c r="A36" s="120" t="s">
        <v>1203</v>
      </c>
      <c r="B36" s="93"/>
      <c r="C36" s="92" t="s">
        <v>353</v>
      </c>
      <c r="D36" s="95" t="s">
        <v>354</v>
      </c>
      <c r="E36" s="112" t="s">
        <v>475</v>
      </c>
      <c r="F36" s="93"/>
      <c r="G36" s="92" t="s">
        <v>353</v>
      </c>
      <c r="H36" s="95" t="s">
        <v>354</v>
      </c>
      <c r="I36" s="112" t="s">
        <v>173</v>
      </c>
      <c r="J36" s="93"/>
      <c r="K36" s="92" t="s">
        <v>353</v>
      </c>
      <c r="L36" s="95" t="s">
        <v>354</v>
      </c>
      <c r="M36" s="112" t="s">
        <v>578</v>
      </c>
      <c r="N36" s="93"/>
      <c r="O36" s="92" t="s">
        <v>353</v>
      </c>
      <c r="P36" s="95" t="s">
        <v>354</v>
      </c>
      <c r="Q36" s="112" t="s">
        <v>1312</v>
      </c>
      <c r="R36" s="93"/>
      <c r="S36" s="92" t="s">
        <v>353</v>
      </c>
      <c r="T36" s="95" t="s">
        <v>354</v>
      </c>
    </row>
    <row r="37" spans="1:20" ht="12.75">
      <c r="A37" s="132"/>
      <c r="B37" s="133"/>
      <c r="C37" s="134"/>
      <c r="D37" s="135"/>
      <c r="E37" s="132"/>
      <c r="F37" s="133"/>
      <c r="G37" s="134"/>
      <c r="H37" s="135"/>
      <c r="I37" s="144" t="s">
        <v>527</v>
      </c>
      <c r="J37" s="145"/>
      <c r="K37" s="97" t="s">
        <v>353</v>
      </c>
      <c r="L37" s="98" t="s">
        <v>354</v>
      </c>
      <c r="M37" s="132"/>
      <c r="N37" s="133"/>
      <c r="O37" s="134"/>
      <c r="P37" s="135"/>
      <c r="Q37" s="132"/>
      <c r="R37" s="133"/>
      <c r="S37" s="134"/>
      <c r="T37" s="135"/>
    </row>
    <row r="38" spans="1:20" ht="12.75">
      <c r="A38" s="79"/>
      <c r="B38" s="80"/>
      <c r="C38" s="79"/>
      <c r="D38" s="79"/>
      <c r="E38" s="79"/>
      <c r="F38" s="80"/>
      <c r="G38" s="79"/>
      <c r="H38" s="79"/>
      <c r="I38" s="79"/>
      <c r="J38" s="80"/>
      <c r="K38" s="79"/>
      <c r="L38" s="79"/>
      <c r="M38" s="79"/>
      <c r="N38" s="80"/>
      <c r="O38" s="79"/>
      <c r="P38" s="79"/>
      <c r="Q38" s="79"/>
      <c r="R38" s="80"/>
      <c r="S38" s="79"/>
      <c r="T38" s="81"/>
    </row>
    <row r="39" spans="1:20" ht="12.75">
      <c r="A39" s="82" t="s">
        <v>1469</v>
      </c>
      <c r="B39" s="91"/>
      <c r="C39" s="92" t="s">
        <v>353</v>
      </c>
      <c r="D39" s="95" t="s">
        <v>354</v>
      </c>
      <c r="E39" s="121" t="s">
        <v>866</v>
      </c>
      <c r="F39" s="91"/>
      <c r="G39" s="92" t="s">
        <v>353</v>
      </c>
      <c r="H39" s="95" t="s">
        <v>354</v>
      </c>
      <c r="I39" s="101" t="s">
        <v>1482</v>
      </c>
      <c r="J39" s="91"/>
      <c r="K39" s="92" t="s">
        <v>353</v>
      </c>
      <c r="L39" s="95" t="s">
        <v>354</v>
      </c>
      <c r="M39" s="99" t="s">
        <v>1500</v>
      </c>
      <c r="N39" s="94"/>
      <c r="O39" s="92" t="s">
        <v>353</v>
      </c>
      <c r="P39" s="95" t="s">
        <v>354</v>
      </c>
      <c r="Q39" s="125" t="s">
        <v>218</v>
      </c>
      <c r="R39" s="91"/>
      <c r="S39" s="92" t="s">
        <v>353</v>
      </c>
      <c r="T39" s="95" t="s">
        <v>354</v>
      </c>
    </row>
    <row r="40" spans="1:20" ht="12.75">
      <c r="A40" s="104" t="s">
        <v>628</v>
      </c>
      <c r="B40" s="93"/>
      <c r="C40" s="92" t="s">
        <v>353</v>
      </c>
      <c r="D40" s="95" t="s">
        <v>354</v>
      </c>
      <c r="E40" s="104" t="s">
        <v>197</v>
      </c>
      <c r="F40" s="93"/>
      <c r="G40" s="92" t="s">
        <v>353</v>
      </c>
      <c r="H40" s="95" t="s">
        <v>354</v>
      </c>
      <c r="I40" s="105" t="s">
        <v>728</v>
      </c>
      <c r="J40" s="93"/>
      <c r="K40" s="92" t="s">
        <v>353</v>
      </c>
      <c r="L40" s="95" t="s">
        <v>354</v>
      </c>
      <c r="M40" s="129" t="s">
        <v>390</v>
      </c>
      <c r="N40" s="94"/>
      <c r="O40" s="92" t="s">
        <v>353</v>
      </c>
      <c r="P40" s="95" t="s">
        <v>354</v>
      </c>
      <c r="Q40" s="124" t="s">
        <v>508</v>
      </c>
      <c r="R40" s="93"/>
      <c r="S40" s="92" t="s">
        <v>353</v>
      </c>
      <c r="T40" s="95" t="s">
        <v>354</v>
      </c>
    </row>
    <row r="41" spans="1:20" ht="12.75">
      <c r="A41" s="105" t="s">
        <v>1481</v>
      </c>
      <c r="B41" s="93"/>
      <c r="C41" s="92" t="s">
        <v>353</v>
      </c>
      <c r="D41" s="95" t="s">
        <v>354</v>
      </c>
      <c r="E41" s="104" t="s">
        <v>680</v>
      </c>
      <c r="F41" s="93"/>
      <c r="G41" s="92" t="s">
        <v>353</v>
      </c>
      <c r="H41" s="95" t="s">
        <v>354</v>
      </c>
      <c r="I41" s="104" t="s">
        <v>619</v>
      </c>
      <c r="J41" s="93"/>
      <c r="K41" s="92" t="s">
        <v>353</v>
      </c>
      <c r="L41" s="95" t="s">
        <v>354</v>
      </c>
      <c r="M41" s="128" t="s">
        <v>1342</v>
      </c>
      <c r="N41" s="94"/>
      <c r="O41" s="92" t="s">
        <v>353</v>
      </c>
      <c r="P41" s="95" t="s">
        <v>354</v>
      </c>
      <c r="Q41" s="104" t="s">
        <v>1472</v>
      </c>
      <c r="R41" s="93"/>
      <c r="S41" s="92" t="s">
        <v>353</v>
      </c>
      <c r="T41" s="95" t="s">
        <v>354</v>
      </c>
    </row>
    <row r="42" spans="1:20" ht="12.75">
      <c r="A42" s="104" t="s">
        <v>1318</v>
      </c>
      <c r="B42" s="93"/>
      <c r="C42" s="92" t="s">
        <v>353</v>
      </c>
      <c r="D42" s="95" t="s">
        <v>354</v>
      </c>
      <c r="E42" s="104" t="s">
        <v>1350</v>
      </c>
      <c r="F42" s="93"/>
      <c r="G42" s="92" t="s">
        <v>353</v>
      </c>
      <c r="H42" s="95" t="s">
        <v>354</v>
      </c>
      <c r="I42" s="106" t="s">
        <v>733</v>
      </c>
      <c r="J42" s="93"/>
      <c r="K42" s="92" t="s">
        <v>353</v>
      </c>
      <c r="L42" s="95" t="s">
        <v>354</v>
      </c>
      <c r="M42" s="105" t="s">
        <v>1420</v>
      </c>
      <c r="N42" s="94"/>
      <c r="O42" s="92" t="s">
        <v>353</v>
      </c>
      <c r="P42" s="95" t="s">
        <v>354</v>
      </c>
      <c r="Q42" s="104" t="s">
        <v>1443</v>
      </c>
      <c r="R42" s="93"/>
      <c r="S42" s="92" t="s">
        <v>353</v>
      </c>
      <c r="T42" s="95" t="s">
        <v>354</v>
      </c>
    </row>
    <row r="43" spans="1:20" ht="12.75">
      <c r="A43" s="104" t="s">
        <v>245</v>
      </c>
      <c r="B43" s="93"/>
      <c r="C43" s="92" t="s">
        <v>353</v>
      </c>
      <c r="D43" s="95" t="s">
        <v>354</v>
      </c>
      <c r="E43" s="104" t="s">
        <v>1354</v>
      </c>
      <c r="F43" s="93"/>
      <c r="G43" s="92" t="s">
        <v>353</v>
      </c>
      <c r="H43" s="95" t="s">
        <v>354</v>
      </c>
      <c r="I43" s="104" t="s">
        <v>736</v>
      </c>
      <c r="J43" s="93"/>
      <c r="K43" s="92" t="s">
        <v>353</v>
      </c>
      <c r="L43" s="95" t="s">
        <v>354</v>
      </c>
      <c r="M43" s="105" t="s">
        <v>1485</v>
      </c>
      <c r="N43" s="94"/>
      <c r="O43" s="92" t="s">
        <v>353</v>
      </c>
      <c r="P43" s="95" t="s">
        <v>354</v>
      </c>
      <c r="Q43" s="104" t="s">
        <v>1446</v>
      </c>
      <c r="R43" s="93"/>
      <c r="S43" s="92" t="s">
        <v>353</v>
      </c>
      <c r="T43" s="95" t="s">
        <v>354</v>
      </c>
    </row>
    <row r="44" spans="1:20" ht="12.75">
      <c r="A44" s="102" t="s">
        <v>1319</v>
      </c>
      <c r="B44" s="93"/>
      <c r="C44" s="92" t="s">
        <v>353</v>
      </c>
      <c r="D44" s="95" t="s">
        <v>354</v>
      </c>
      <c r="E44" s="104" t="s">
        <v>1498</v>
      </c>
      <c r="F44" s="93"/>
      <c r="G44" s="92" t="s">
        <v>353</v>
      </c>
      <c r="H44" s="95" t="s">
        <v>354</v>
      </c>
      <c r="I44" s="104" t="s">
        <v>738</v>
      </c>
      <c r="J44" s="93"/>
      <c r="K44" s="92" t="s">
        <v>353</v>
      </c>
      <c r="L44" s="95" t="s">
        <v>354</v>
      </c>
      <c r="M44" s="104" t="s">
        <v>205</v>
      </c>
      <c r="N44" s="94"/>
      <c r="O44" s="92" t="s">
        <v>353</v>
      </c>
      <c r="P44" s="95" t="s">
        <v>354</v>
      </c>
      <c r="Q44" s="104" t="s">
        <v>820</v>
      </c>
      <c r="R44" s="93"/>
      <c r="S44" s="92" t="s">
        <v>353</v>
      </c>
      <c r="T44" s="95" t="s">
        <v>354</v>
      </c>
    </row>
    <row r="45" spans="1:20" ht="12.75">
      <c r="A45" s="109" t="s">
        <v>441</v>
      </c>
      <c r="B45" s="93"/>
      <c r="C45" s="92" t="s">
        <v>353</v>
      </c>
      <c r="D45" s="95" t="s">
        <v>354</v>
      </c>
      <c r="E45" s="104" t="s">
        <v>198</v>
      </c>
      <c r="F45" s="93"/>
      <c r="G45" s="92" t="s">
        <v>353</v>
      </c>
      <c r="H45" s="95" t="s">
        <v>354</v>
      </c>
      <c r="I45" s="104" t="s">
        <v>741</v>
      </c>
      <c r="J45" s="93"/>
      <c r="K45" s="92" t="s">
        <v>353</v>
      </c>
      <c r="L45" s="95" t="s">
        <v>354</v>
      </c>
      <c r="M45" s="105" t="s">
        <v>390</v>
      </c>
      <c r="N45" s="94"/>
      <c r="O45" s="92" t="s">
        <v>353</v>
      </c>
      <c r="P45" s="95" t="s">
        <v>354</v>
      </c>
      <c r="Q45" s="104" t="s">
        <v>219</v>
      </c>
      <c r="R45" s="93"/>
      <c r="S45" s="92" t="s">
        <v>353</v>
      </c>
      <c r="T45" s="95" t="s">
        <v>354</v>
      </c>
    </row>
    <row r="46" spans="1:20" ht="12.75">
      <c r="A46" s="102" t="s">
        <v>636</v>
      </c>
      <c r="B46" s="93"/>
      <c r="C46" s="92" t="s">
        <v>353</v>
      </c>
      <c r="D46" s="95" t="s">
        <v>354</v>
      </c>
      <c r="E46" s="104" t="s">
        <v>1358</v>
      </c>
      <c r="F46" s="93"/>
      <c r="G46" s="92" t="s">
        <v>353</v>
      </c>
      <c r="H46" s="95" t="s">
        <v>354</v>
      </c>
      <c r="I46" s="104" t="s">
        <v>723</v>
      </c>
      <c r="J46" s="93"/>
      <c r="K46" s="92" t="s">
        <v>353</v>
      </c>
      <c r="L46" s="95" t="s">
        <v>354</v>
      </c>
      <c r="M46" s="112" t="s">
        <v>379</v>
      </c>
      <c r="N46" s="94"/>
      <c r="O46" s="92" t="s">
        <v>353</v>
      </c>
      <c r="P46" s="95" t="s">
        <v>354</v>
      </c>
      <c r="Q46" s="104" t="s">
        <v>220</v>
      </c>
      <c r="R46" s="93"/>
      <c r="S46" s="92" t="s">
        <v>353</v>
      </c>
      <c r="T46" s="95" t="s">
        <v>354</v>
      </c>
    </row>
    <row r="47" spans="1:20" ht="12.75">
      <c r="A47" s="102" t="s">
        <v>638</v>
      </c>
      <c r="B47" s="93"/>
      <c r="C47" s="92" t="s">
        <v>353</v>
      </c>
      <c r="D47" s="95" t="s">
        <v>354</v>
      </c>
      <c r="E47" s="104" t="s">
        <v>684</v>
      </c>
      <c r="F47" s="93"/>
      <c r="G47" s="92" t="s">
        <v>353</v>
      </c>
      <c r="H47" s="95" t="s">
        <v>354</v>
      </c>
      <c r="I47" s="104" t="s">
        <v>1483</v>
      </c>
      <c r="J47" s="93"/>
      <c r="K47" s="92" t="s">
        <v>353</v>
      </c>
      <c r="L47" s="95" t="s">
        <v>354</v>
      </c>
      <c r="M47" s="69" t="s">
        <v>1486</v>
      </c>
      <c r="N47" s="96"/>
      <c r="O47" s="92" t="s">
        <v>353</v>
      </c>
      <c r="P47" s="95" t="s">
        <v>354</v>
      </c>
      <c r="Q47" s="105" t="s">
        <v>824</v>
      </c>
      <c r="R47" s="93"/>
      <c r="S47" s="92" t="s">
        <v>353</v>
      </c>
      <c r="T47" s="95" t="s">
        <v>354</v>
      </c>
    </row>
    <row r="48" spans="1:20" ht="12.75">
      <c r="A48" s="102" t="s">
        <v>640</v>
      </c>
      <c r="B48" s="93"/>
      <c r="C48" s="92" t="s">
        <v>353</v>
      </c>
      <c r="D48" s="95" t="s">
        <v>354</v>
      </c>
      <c r="E48" s="104" t="s">
        <v>199</v>
      </c>
      <c r="F48" s="93"/>
      <c r="G48" s="92" t="s">
        <v>353</v>
      </c>
      <c r="H48" s="95" t="s">
        <v>354</v>
      </c>
      <c r="I48" s="104" t="s">
        <v>1484</v>
      </c>
      <c r="J48" s="93"/>
      <c r="K48" s="92" t="s">
        <v>353</v>
      </c>
      <c r="L48" s="95" t="s">
        <v>354</v>
      </c>
      <c r="M48" s="69" t="s">
        <v>1487</v>
      </c>
      <c r="N48" s="94"/>
      <c r="O48" s="92" t="s">
        <v>353</v>
      </c>
      <c r="P48" s="95" t="s">
        <v>354</v>
      </c>
      <c r="Q48" s="104" t="s">
        <v>1447</v>
      </c>
      <c r="R48" s="93"/>
      <c r="S48" s="92" t="s">
        <v>353</v>
      </c>
      <c r="T48" s="95" t="s">
        <v>354</v>
      </c>
    </row>
    <row r="49" spans="1:20" ht="12.75">
      <c r="A49" s="102" t="s">
        <v>1321</v>
      </c>
      <c r="B49" s="93"/>
      <c r="C49" s="92" t="s">
        <v>353</v>
      </c>
      <c r="D49" s="95" t="s">
        <v>354</v>
      </c>
      <c r="E49" s="104" t="s">
        <v>550</v>
      </c>
      <c r="F49" s="93"/>
      <c r="G49" s="92" t="s">
        <v>353</v>
      </c>
      <c r="H49" s="95" t="s">
        <v>354</v>
      </c>
      <c r="I49" s="104" t="s">
        <v>1389</v>
      </c>
      <c r="J49" s="93"/>
      <c r="K49" s="92" t="s">
        <v>353</v>
      </c>
      <c r="L49" s="95" t="s">
        <v>354</v>
      </c>
      <c r="M49" s="141"/>
      <c r="N49" s="122"/>
      <c r="O49" s="142"/>
      <c r="P49" s="143"/>
      <c r="Q49" s="104" t="s">
        <v>828</v>
      </c>
      <c r="R49" s="93"/>
      <c r="S49" s="92" t="s">
        <v>353</v>
      </c>
      <c r="T49" s="95" t="s">
        <v>354</v>
      </c>
    </row>
    <row r="50" spans="1:20" ht="12.75">
      <c r="A50" s="102" t="s">
        <v>642</v>
      </c>
      <c r="B50" s="93"/>
      <c r="C50" s="92" t="s">
        <v>353</v>
      </c>
      <c r="D50" s="95" t="s">
        <v>354</v>
      </c>
      <c r="E50" s="104" t="s">
        <v>688</v>
      </c>
      <c r="F50" s="93"/>
      <c r="G50" s="92" t="s">
        <v>353</v>
      </c>
      <c r="H50" s="95" t="s">
        <v>354</v>
      </c>
      <c r="I50" s="104" t="s">
        <v>1393</v>
      </c>
      <c r="J50" s="93"/>
      <c r="K50" s="92" t="s">
        <v>353</v>
      </c>
      <c r="L50" s="95" t="s">
        <v>354</v>
      </c>
      <c r="M50" s="70" t="s">
        <v>206</v>
      </c>
      <c r="N50" s="94"/>
      <c r="O50" s="92" t="s">
        <v>353</v>
      </c>
      <c r="P50" s="95" t="s">
        <v>354</v>
      </c>
      <c r="Q50" s="104" t="s">
        <v>436</v>
      </c>
      <c r="R50" s="93"/>
      <c r="S50" s="92" t="s">
        <v>353</v>
      </c>
      <c r="T50" s="95" t="s">
        <v>354</v>
      </c>
    </row>
    <row r="51" spans="1:20" ht="12.75">
      <c r="A51" s="100" t="s">
        <v>644</v>
      </c>
      <c r="B51" s="93"/>
      <c r="C51" s="92" t="s">
        <v>353</v>
      </c>
      <c r="D51" s="95" t="s">
        <v>354</v>
      </c>
      <c r="E51" s="106" t="s">
        <v>690</v>
      </c>
      <c r="F51" s="93"/>
      <c r="G51" s="92" t="s">
        <v>353</v>
      </c>
      <c r="H51" s="95" t="s">
        <v>354</v>
      </c>
      <c r="I51" s="104" t="s">
        <v>200</v>
      </c>
      <c r="J51" s="93"/>
      <c r="K51" s="92" t="s">
        <v>353</v>
      </c>
      <c r="L51" s="95" t="s">
        <v>354</v>
      </c>
      <c r="M51" s="104" t="s">
        <v>1433</v>
      </c>
      <c r="N51" s="93"/>
      <c r="O51" s="92" t="s">
        <v>353</v>
      </c>
      <c r="P51" s="95" t="s">
        <v>354</v>
      </c>
      <c r="Q51" s="104" t="s">
        <v>221</v>
      </c>
      <c r="R51" s="93"/>
      <c r="S51" s="92" t="s">
        <v>353</v>
      </c>
      <c r="T51" s="95" t="s">
        <v>354</v>
      </c>
    </row>
    <row r="52" spans="1:20" ht="12.75">
      <c r="A52" s="102" t="s">
        <v>1325</v>
      </c>
      <c r="B52" s="93"/>
      <c r="C52" s="92" t="s">
        <v>353</v>
      </c>
      <c r="D52" s="95" t="s">
        <v>354</v>
      </c>
      <c r="E52" s="104" t="s">
        <v>246</v>
      </c>
      <c r="F52" s="93"/>
      <c r="G52" s="92" t="s">
        <v>353</v>
      </c>
      <c r="H52" s="95" t="s">
        <v>354</v>
      </c>
      <c r="I52" s="104" t="s">
        <v>201</v>
      </c>
      <c r="J52" s="93"/>
      <c r="K52" s="92" t="s">
        <v>353</v>
      </c>
      <c r="L52" s="95" t="s">
        <v>354</v>
      </c>
      <c r="M52" s="104" t="s">
        <v>207</v>
      </c>
      <c r="N52" s="93"/>
      <c r="O52" s="92" t="s">
        <v>353</v>
      </c>
      <c r="P52" s="95" t="s">
        <v>354</v>
      </c>
      <c r="Q52" s="104" t="s">
        <v>222</v>
      </c>
      <c r="R52" s="93"/>
      <c r="S52" s="92" t="s">
        <v>353</v>
      </c>
      <c r="T52" s="95" t="s">
        <v>354</v>
      </c>
    </row>
    <row r="53" spans="1:20" ht="12.75">
      <c r="A53" s="102" t="s">
        <v>646</v>
      </c>
      <c r="B53" s="93"/>
      <c r="C53" s="92" t="s">
        <v>353</v>
      </c>
      <c r="D53" s="95" t="s">
        <v>354</v>
      </c>
      <c r="E53" s="104" t="s">
        <v>535</v>
      </c>
      <c r="F53" s="93"/>
      <c r="G53" s="92" t="s">
        <v>353</v>
      </c>
      <c r="H53" s="95" t="s">
        <v>354</v>
      </c>
      <c r="I53" s="104" t="s">
        <v>751</v>
      </c>
      <c r="J53" s="93"/>
      <c r="K53" s="92" t="s">
        <v>353</v>
      </c>
      <c r="L53" s="95" t="s">
        <v>354</v>
      </c>
      <c r="M53" s="104" t="s">
        <v>785</v>
      </c>
      <c r="N53" s="93"/>
      <c r="O53" s="92" t="s">
        <v>353</v>
      </c>
      <c r="P53" s="95" t="s">
        <v>354</v>
      </c>
      <c r="Q53" s="104" t="s">
        <v>1470</v>
      </c>
      <c r="R53" s="93"/>
      <c r="S53" s="92" t="s">
        <v>353</v>
      </c>
      <c r="T53" s="95" t="s">
        <v>354</v>
      </c>
    </row>
    <row r="54" spans="1:20" ht="12.75">
      <c r="A54" s="102" t="s">
        <v>648</v>
      </c>
      <c r="B54" s="93"/>
      <c r="C54" s="92" t="s">
        <v>353</v>
      </c>
      <c r="D54" s="95" t="s">
        <v>354</v>
      </c>
      <c r="E54" s="104" t="s">
        <v>1471</v>
      </c>
      <c r="F54" s="93"/>
      <c r="G54" s="92" t="s">
        <v>353</v>
      </c>
      <c r="H54" s="95" t="s">
        <v>354</v>
      </c>
      <c r="I54" s="104" t="s">
        <v>754</v>
      </c>
      <c r="J54" s="93"/>
      <c r="K54" s="92" t="s">
        <v>353</v>
      </c>
      <c r="L54" s="95" t="s">
        <v>354</v>
      </c>
      <c r="M54" s="104" t="s">
        <v>787</v>
      </c>
      <c r="N54" s="93"/>
      <c r="O54" s="92" t="s">
        <v>353</v>
      </c>
      <c r="P54" s="95" t="s">
        <v>354</v>
      </c>
      <c r="Q54" s="104" t="s">
        <v>223</v>
      </c>
      <c r="R54" s="93"/>
      <c r="S54" s="92" t="s">
        <v>353</v>
      </c>
      <c r="T54" s="95" t="s">
        <v>354</v>
      </c>
    </row>
    <row r="55" spans="1:20" ht="12.75">
      <c r="A55" s="102" t="s">
        <v>640</v>
      </c>
      <c r="B55" s="93"/>
      <c r="C55" s="92" t="s">
        <v>353</v>
      </c>
      <c r="D55" s="95" t="s">
        <v>354</v>
      </c>
      <c r="E55" s="104" t="s">
        <v>697</v>
      </c>
      <c r="F55" s="93"/>
      <c r="G55" s="92" t="s">
        <v>353</v>
      </c>
      <c r="H55" s="95" t="s">
        <v>354</v>
      </c>
      <c r="I55" s="104" t="s">
        <v>202</v>
      </c>
      <c r="J55" s="93"/>
      <c r="K55" s="92" t="s">
        <v>353</v>
      </c>
      <c r="L55" s="95" t="s">
        <v>354</v>
      </c>
      <c r="M55" s="104" t="s">
        <v>208</v>
      </c>
      <c r="N55" s="93"/>
      <c r="O55" s="92" t="s">
        <v>353</v>
      </c>
      <c r="P55" s="95" t="s">
        <v>354</v>
      </c>
      <c r="Q55" s="104" t="s">
        <v>224</v>
      </c>
      <c r="R55" s="93"/>
      <c r="S55" s="92" t="s">
        <v>353</v>
      </c>
      <c r="T55" s="95" t="s">
        <v>354</v>
      </c>
    </row>
    <row r="56" spans="1:20" ht="12.75">
      <c r="A56" s="102" t="s">
        <v>1329</v>
      </c>
      <c r="B56" s="93"/>
      <c r="C56" s="92" t="s">
        <v>353</v>
      </c>
      <c r="D56" s="95" t="s">
        <v>354</v>
      </c>
      <c r="E56" s="104" t="s">
        <v>1362</v>
      </c>
      <c r="F56" s="93"/>
      <c r="G56" s="92" t="s">
        <v>353</v>
      </c>
      <c r="H56" s="95" t="s">
        <v>354</v>
      </c>
      <c r="I56" s="104" t="s">
        <v>1397</v>
      </c>
      <c r="J56" s="93"/>
      <c r="K56" s="92" t="s">
        <v>353</v>
      </c>
      <c r="L56" s="95" t="s">
        <v>354</v>
      </c>
      <c r="M56" s="104" t="s">
        <v>790</v>
      </c>
      <c r="N56" s="93"/>
      <c r="O56" s="92" t="s">
        <v>353</v>
      </c>
      <c r="P56" s="95" t="s">
        <v>354</v>
      </c>
      <c r="Q56" s="104" t="s">
        <v>732</v>
      </c>
      <c r="R56" s="93"/>
      <c r="S56" s="92" t="s">
        <v>353</v>
      </c>
      <c r="T56" s="95" t="s">
        <v>354</v>
      </c>
    </row>
    <row r="57" spans="1:20" ht="12.75">
      <c r="A57" s="102" t="s">
        <v>651</v>
      </c>
      <c r="B57" s="93"/>
      <c r="C57" s="92" t="s">
        <v>353</v>
      </c>
      <c r="D57" s="95" t="s">
        <v>354</v>
      </c>
      <c r="E57" s="104" t="s">
        <v>1366</v>
      </c>
      <c r="F57" s="93"/>
      <c r="G57" s="92" t="s">
        <v>353</v>
      </c>
      <c r="H57" s="95" t="s">
        <v>354</v>
      </c>
      <c r="I57" s="104" t="s">
        <v>247</v>
      </c>
      <c r="J57" s="93"/>
      <c r="K57" s="92" t="s">
        <v>353</v>
      </c>
      <c r="L57" s="95" t="s">
        <v>354</v>
      </c>
      <c r="M57" s="104" t="s">
        <v>792</v>
      </c>
      <c r="N57" s="93"/>
      <c r="O57" s="92" t="s">
        <v>353</v>
      </c>
      <c r="P57" s="95" t="s">
        <v>354</v>
      </c>
      <c r="Q57" s="104" t="s">
        <v>225</v>
      </c>
      <c r="R57" s="93"/>
      <c r="S57" s="92" t="s">
        <v>353</v>
      </c>
      <c r="T57" s="95" t="s">
        <v>354</v>
      </c>
    </row>
    <row r="58" spans="1:20" ht="12.75">
      <c r="A58" s="102" t="s">
        <v>192</v>
      </c>
      <c r="B58" s="93"/>
      <c r="C58" s="92" t="s">
        <v>353</v>
      </c>
      <c r="D58" s="95" t="s">
        <v>354</v>
      </c>
      <c r="E58" s="104" t="s">
        <v>1370</v>
      </c>
      <c r="F58" s="93"/>
      <c r="G58" s="92" t="s">
        <v>353</v>
      </c>
      <c r="H58" s="95" t="s">
        <v>354</v>
      </c>
      <c r="I58" s="104" t="s">
        <v>1401</v>
      </c>
      <c r="J58" s="93"/>
      <c r="K58" s="92" t="s">
        <v>353</v>
      </c>
      <c r="L58" s="95" t="s">
        <v>354</v>
      </c>
      <c r="M58" s="104" t="s">
        <v>209</v>
      </c>
      <c r="N58" s="93"/>
      <c r="O58" s="92" t="s">
        <v>353</v>
      </c>
      <c r="P58" s="95" t="s">
        <v>354</v>
      </c>
      <c r="Q58" s="104" t="s">
        <v>839</v>
      </c>
      <c r="R58" s="93"/>
      <c r="S58" s="92" t="s">
        <v>353</v>
      </c>
      <c r="T58" s="95" t="s">
        <v>354</v>
      </c>
    </row>
    <row r="59" spans="1:20" ht="12.75">
      <c r="A59" s="102" t="s">
        <v>655</v>
      </c>
      <c r="B59" s="93"/>
      <c r="C59" s="92" t="s">
        <v>353</v>
      </c>
      <c r="D59" s="95" t="s">
        <v>354</v>
      </c>
      <c r="E59" s="104" t="s">
        <v>1374</v>
      </c>
      <c r="F59" s="93"/>
      <c r="G59" s="92" t="s">
        <v>353</v>
      </c>
      <c r="H59" s="95" t="s">
        <v>354</v>
      </c>
      <c r="I59" s="104" t="s">
        <v>597</v>
      </c>
      <c r="J59" s="93"/>
      <c r="K59" s="92" t="s">
        <v>353</v>
      </c>
      <c r="L59" s="95" t="s">
        <v>354</v>
      </c>
      <c r="M59" s="104" t="s">
        <v>796</v>
      </c>
      <c r="N59" s="93"/>
      <c r="O59" s="92" t="s">
        <v>353</v>
      </c>
      <c r="P59" s="95" t="s">
        <v>354</v>
      </c>
      <c r="Q59" s="104" t="s">
        <v>226</v>
      </c>
      <c r="R59" s="93"/>
      <c r="S59" s="92" t="s">
        <v>353</v>
      </c>
      <c r="T59" s="95" t="s">
        <v>354</v>
      </c>
    </row>
    <row r="60" spans="1:20" ht="12.75">
      <c r="A60" s="102" t="s">
        <v>1333</v>
      </c>
      <c r="B60" s="93"/>
      <c r="C60" s="92" t="s">
        <v>353</v>
      </c>
      <c r="D60" s="95" t="s">
        <v>354</v>
      </c>
      <c r="E60" s="104" t="s">
        <v>1377</v>
      </c>
      <c r="F60" s="93"/>
      <c r="G60" s="92" t="s">
        <v>353</v>
      </c>
      <c r="H60" s="95" t="s">
        <v>354</v>
      </c>
      <c r="I60" s="104" t="s">
        <v>1407</v>
      </c>
      <c r="J60" s="93"/>
      <c r="K60" s="92" t="s">
        <v>353</v>
      </c>
      <c r="L60" s="95" t="s">
        <v>354</v>
      </c>
      <c r="M60" s="104" t="s">
        <v>210</v>
      </c>
      <c r="N60" s="93"/>
      <c r="O60" s="92" t="s">
        <v>353</v>
      </c>
      <c r="P60" s="95" t="s">
        <v>354</v>
      </c>
      <c r="Q60" s="104" t="s">
        <v>842</v>
      </c>
      <c r="R60" s="93"/>
      <c r="S60" s="92" t="s">
        <v>353</v>
      </c>
      <c r="T60" s="95" t="s">
        <v>354</v>
      </c>
    </row>
    <row r="61" spans="1:20" ht="12.75">
      <c r="A61" s="102" t="s">
        <v>237</v>
      </c>
      <c r="B61" s="93"/>
      <c r="C61" s="92" t="s">
        <v>353</v>
      </c>
      <c r="D61" s="95" t="s">
        <v>354</v>
      </c>
      <c r="E61" s="105" t="s">
        <v>702</v>
      </c>
      <c r="F61" s="93"/>
      <c r="G61" s="92" t="s">
        <v>353</v>
      </c>
      <c r="H61" s="95" t="s">
        <v>354</v>
      </c>
      <c r="I61" s="104" t="s">
        <v>684</v>
      </c>
      <c r="J61" s="93"/>
      <c r="K61" s="92" t="s">
        <v>353</v>
      </c>
      <c r="L61" s="95" t="s">
        <v>354</v>
      </c>
      <c r="M61" s="127" t="s">
        <v>1499</v>
      </c>
      <c r="N61" s="93"/>
      <c r="O61" s="92" t="s">
        <v>353</v>
      </c>
      <c r="P61" s="95" t="s">
        <v>354</v>
      </c>
      <c r="Q61" s="104" t="s">
        <v>1448</v>
      </c>
      <c r="R61" s="93"/>
      <c r="S61" s="92" t="s">
        <v>353</v>
      </c>
      <c r="T61" s="95" t="s">
        <v>354</v>
      </c>
    </row>
    <row r="62" spans="1:20" ht="12.75">
      <c r="A62" s="102" t="s">
        <v>193</v>
      </c>
      <c r="B62" s="93"/>
      <c r="C62" s="92" t="s">
        <v>353</v>
      </c>
      <c r="D62" s="95" t="s">
        <v>354</v>
      </c>
      <c r="E62" s="105" t="s">
        <v>705</v>
      </c>
      <c r="F62" s="93"/>
      <c r="G62" s="92" t="s">
        <v>353</v>
      </c>
      <c r="H62" s="95" t="s">
        <v>354</v>
      </c>
      <c r="I62" s="104" t="s">
        <v>1409</v>
      </c>
      <c r="J62" s="93"/>
      <c r="K62" s="92" t="s">
        <v>353</v>
      </c>
      <c r="L62" s="95" t="s">
        <v>354</v>
      </c>
      <c r="M62" s="104" t="s">
        <v>510</v>
      </c>
      <c r="N62" s="93"/>
      <c r="O62" s="92" t="s">
        <v>353</v>
      </c>
      <c r="P62" s="95" t="s">
        <v>354</v>
      </c>
      <c r="Q62" s="104" t="s">
        <v>845</v>
      </c>
      <c r="R62" s="93"/>
      <c r="S62" s="92" t="s">
        <v>353</v>
      </c>
      <c r="T62" s="95" t="s">
        <v>354</v>
      </c>
    </row>
    <row r="63" spans="1:20" ht="12.75">
      <c r="A63" s="109" t="s">
        <v>194</v>
      </c>
      <c r="B63" s="93"/>
      <c r="C63" s="92" t="s">
        <v>353</v>
      </c>
      <c r="D63" s="95" t="s">
        <v>354</v>
      </c>
      <c r="E63" s="104" t="s">
        <v>707</v>
      </c>
      <c r="F63" s="93"/>
      <c r="G63" s="92" t="s">
        <v>353</v>
      </c>
      <c r="H63" s="95" t="s">
        <v>354</v>
      </c>
      <c r="I63" s="104" t="s">
        <v>655</v>
      </c>
      <c r="J63" s="93"/>
      <c r="K63" s="92" t="s">
        <v>353</v>
      </c>
      <c r="L63" s="95" t="s">
        <v>354</v>
      </c>
      <c r="M63" s="104" t="s">
        <v>211</v>
      </c>
      <c r="N63" s="93"/>
      <c r="O63" s="92" t="s">
        <v>353</v>
      </c>
      <c r="P63" s="95" t="s">
        <v>354</v>
      </c>
      <c r="Q63" s="104" t="s">
        <v>1449</v>
      </c>
      <c r="R63" s="93"/>
      <c r="S63" s="92" t="s">
        <v>353</v>
      </c>
      <c r="T63" s="95" t="s">
        <v>354</v>
      </c>
    </row>
    <row r="64" spans="1:20" ht="12.75">
      <c r="A64" s="102" t="s">
        <v>1337</v>
      </c>
      <c r="B64" s="93"/>
      <c r="C64" s="92" t="s">
        <v>353</v>
      </c>
      <c r="D64" s="95" t="s">
        <v>354</v>
      </c>
      <c r="E64" s="104" t="s">
        <v>441</v>
      </c>
      <c r="F64" s="93"/>
      <c r="G64" s="92" t="s">
        <v>353</v>
      </c>
      <c r="H64" s="95" t="s">
        <v>354</v>
      </c>
      <c r="I64" s="104" t="s">
        <v>760</v>
      </c>
      <c r="J64" s="93"/>
      <c r="K64" s="92" t="s">
        <v>353</v>
      </c>
      <c r="L64" s="95" t="s">
        <v>354</v>
      </c>
      <c r="M64" s="104" t="s">
        <v>1436</v>
      </c>
      <c r="N64" s="93"/>
      <c r="O64" s="92" t="s">
        <v>353</v>
      </c>
      <c r="P64" s="95" t="s">
        <v>354</v>
      </c>
      <c r="Q64" s="104" t="s">
        <v>227</v>
      </c>
      <c r="R64" s="93"/>
      <c r="S64" s="92" t="s">
        <v>353</v>
      </c>
      <c r="T64" s="95" t="s">
        <v>354</v>
      </c>
    </row>
    <row r="65" spans="1:20" ht="12.75">
      <c r="A65" s="102" t="s">
        <v>661</v>
      </c>
      <c r="B65" s="93"/>
      <c r="C65" s="92" t="s">
        <v>353</v>
      </c>
      <c r="D65" s="95" t="s">
        <v>354</v>
      </c>
      <c r="E65" s="104" t="s">
        <v>642</v>
      </c>
      <c r="F65" s="93"/>
      <c r="G65" s="92" t="s">
        <v>353</v>
      </c>
      <c r="H65" s="95" t="s">
        <v>354</v>
      </c>
      <c r="I65" s="104" t="s">
        <v>762</v>
      </c>
      <c r="J65" s="93"/>
      <c r="K65" s="92" t="s">
        <v>353</v>
      </c>
      <c r="L65" s="95" t="s">
        <v>354</v>
      </c>
      <c r="M65" s="104" t="s">
        <v>802</v>
      </c>
      <c r="N65" s="93"/>
      <c r="O65" s="92" t="s">
        <v>353</v>
      </c>
      <c r="P65" s="95" t="s">
        <v>354</v>
      </c>
      <c r="Q65" s="104" t="s">
        <v>228</v>
      </c>
      <c r="R65" s="93"/>
      <c r="S65" s="92" t="s">
        <v>353</v>
      </c>
      <c r="T65" s="95" t="s">
        <v>354</v>
      </c>
    </row>
    <row r="66" spans="1:20" ht="12.75">
      <c r="A66" s="102" t="s">
        <v>663</v>
      </c>
      <c r="B66" s="93"/>
      <c r="C66" s="92" t="s">
        <v>353</v>
      </c>
      <c r="D66" s="95" t="s">
        <v>354</v>
      </c>
      <c r="E66" s="104" t="s">
        <v>712</v>
      </c>
      <c r="F66" s="93"/>
      <c r="G66" s="92" t="s">
        <v>353</v>
      </c>
      <c r="H66" s="95" t="s">
        <v>354</v>
      </c>
      <c r="I66" s="104" t="s">
        <v>203</v>
      </c>
      <c r="J66" s="93"/>
      <c r="K66" s="92" t="s">
        <v>353</v>
      </c>
      <c r="L66" s="95" t="s">
        <v>354</v>
      </c>
      <c r="M66" s="104" t="s">
        <v>804</v>
      </c>
      <c r="N66" s="93"/>
      <c r="O66" s="92" t="s">
        <v>353</v>
      </c>
      <c r="P66" s="95" t="s">
        <v>354</v>
      </c>
      <c r="Q66" s="104" t="s">
        <v>851</v>
      </c>
      <c r="R66" s="93"/>
      <c r="S66" s="92" t="s">
        <v>353</v>
      </c>
      <c r="T66" s="95" t="s">
        <v>354</v>
      </c>
    </row>
    <row r="67" spans="1:20" ht="12.75">
      <c r="A67" s="102" t="s">
        <v>665</v>
      </c>
      <c r="B67" s="93"/>
      <c r="C67" s="92" t="s">
        <v>353</v>
      </c>
      <c r="D67" s="95" t="s">
        <v>354</v>
      </c>
      <c r="E67" s="104" t="s">
        <v>714</v>
      </c>
      <c r="F67" s="93"/>
      <c r="G67" s="92" t="s">
        <v>353</v>
      </c>
      <c r="H67" s="95" t="s">
        <v>354</v>
      </c>
      <c r="I67" s="104" t="s">
        <v>599</v>
      </c>
      <c r="J67" s="93"/>
      <c r="K67" s="92" t="s">
        <v>353</v>
      </c>
      <c r="L67" s="95" t="s">
        <v>354</v>
      </c>
      <c r="M67" s="104" t="s">
        <v>212</v>
      </c>
      <c r="N67" s="93"/>
      <c r="O67" s="92" t="s">
        <v>353</v>
      </c>
      <c r="P67" s="95" t="s">
        <v>354</v>
      </c>
      <c r="Q67" s="104" t="s">
        <v>1451</v>
      </c>
      <c r="R67" s="93"/>
      <c r="S67" s="92" t="s">
        <v>353</v>
      </c>
      <c r="T67" s="95" t="s">
        <v>354</v>
      </c>
    </row>
    <row r="68" spans="1:20" ht="12.75">
      <c r="A68" s="102" t="s">
        <v>1340</v>
      </c>
      <c r="B68" s="93"/>
      <c r="C68" s="92" t="s">
        <v>353</v>
      </c>
      <c r="D68" s="95" t="s">
        <v>354</v>
      </c>
      <c r="E68" s="104" t="s">
        <v>453</v>
      </c>
      <c r="F68" s="93"/>
      <c r="G68" s="92" t="s">
        <v>353</v>
      </c>
      <c r="H68" s="95" t="s">
        <v>354</v>
      </c>
      <c r="I68" s="104" t="s">
        <v>204</v>
      </c>
      <c r="J68" s="93"/>
      <c r="K68" s="92" t="s">
        <v>353</v>
      </c>
      <c r="L68" s="95" t="s">
        <v>354</v>
      </c>
      <c r="M68" s="104" t="s">
        <v>213</v>
      </c>
      <c r="N68" s="93"/>
      <c r="O68" s="92" t="s">
        <v>353</v>
      </c>
      <c r="P68" s="95" t="s">
        <v>354</v>
      </c>
      <c r="Q68" s="104" t="s">
        <v>1455</v>
      </c>
      <c r="R68" s="93"/>
      <c r="S68" s="92" t="s">
        <v>353</v>
      </c>
      <c r="T68" s="95" t="s">
        <v>354</v>
      </c>
    </row>
    <row r="69" spans="1:20" ht="12.75">
      <c r="A69" s="102" t="s">
        <v>1342</v>
      </c>
      <c r="B69" s="93"/>
      <c r="C69" s="92" t="s">
        <v>353</v>
      </c>
      <c r="D69" s="95" t="s">
        <v>354</v>
      </c>
      <c r="E69" s="104" t="s">
        <v>716</v>
      </c>
      <c r="F69" s="93"/>
      <c r="G69" s="92" t="s">
        <v>353</v>
      </c>
      <c r="H69" s="95" t="s">
        <v>354</v>
      </c>
      <c r="I69" s="104" t="s">
        <v>599</v>
      </c>
      <c r="J69" s="93"/>
      <c r="K69" s="92" t="s">
        <v>353</v>
      </c>
      <c r="L69" s="95" t="s">
        <v>354</v>
      </c>
      <c r="M69" s="104" t="s">
        <v>808</v>
      </c>
      <c r="N69" s="93"/>
      <c r="O69" s="92" t="s">
        <v>353</v>
      </c>
      <c r="P69" s="95" t="s">
        <v>354</v>
      </c>
      <c r="Q69" s="104" t="s">
        <v>1458</v>
      </c>
      <c r="R69" s="93"/>
      <c r="S69" s="92" t="s">
        <v>353</v>
      </c>
      <c r="T69" s="95" t="s">
        <v>354</v>
      </c>
    </row>
    <row r="70" spans="1:20" ht="12.75">
      <c r="A70" s="102" t="s">
        <v>865</v>
      </c>
      <c r="B70" s="93"/>
      <c r="C70" s="92" t="s">
        <v>353</v>
      </c>
      <c r="D70" s="95" t="s">
        <v>354</v>
      </c>
      <c r="E70" s="104" t="s">
        <v>718</v>
      </c>
      <c r="F70" s="93"/>
      <c r="G70" s="92" t="s">
        <v>353</v>
      </c>
      <c r="H70" s="95" t="s">
        <v>354</v>
      </c>
      <c r="I70" s="104" t="s">
        <v>768</v>
      </c>
      <c r="J70" s="93"/>
      <c r="K70" s="92" t="s">
        <v>353</v>
      </c>
      <c r="L70" s="95" t="s">
        <v>354</v>
      </c>
      <c r="M70" s="104" t="s">
        <v>214</v>
      </c>
      <c r="N70" s="93"/>
      <c r="O70" s="92" t="s">
        <v>353</v>
      </c>
      <c r="P70" s="95" t="s">
        <v>354</v>
      </c>
      <c r="Q70" s="104" t="s">
        <v>854</v>
      </c>
      <c r="R70" s="93"/>
      <c r="S70" s="92" t="s">
        <v>353</v>
      </c>
      <c r="T70" s="95" t="s">
        <v>354</v>
      </c>
    </row>
    <row r="71" spans="1:20" ht="12.75">
      <c r="A71" s="100" t="s">
        <v>1346</v>
      </c>
      <c r="B71" s="93"/>
      <c r="C71" s="92" t="s">
        <v>353</v>
      </c>
      <c r="D71" s="95" t="s">
        <v>354</v>
      </c>
      <c r="E71" s="104" t="s">
        <v>720</v>
      </c>
      <c r="F71" s="93"/>
      <c r="G71" s="92" t="s">
        <v>353</v>
      </c>
      <c r="H71" s="95" t="s">
        <v>354</v>
      </c>
      <c r="I71" s="104" t="s">
        <v>771</v>
      </c>
      <c r="J71" s="93"/>
      <c r="K71" s="92" t="s">
        <v>353</v>
      </c>
      <c r="L71" s="95" t="s">
        <v>354</v>
      </c>
      <c r="M71" s="104" t="s">
        <v>754</v>
      </c>
      <c r="N71" s="93"/>
      <c r="O71" s="92" t="s">
        <v>353</v>
      </c>
      <c r="P71" s="95" t="s">
        <v>354</v>
      </c>
      <c r="Q71" s="104" t="s">
        <v>1460</v>
      </c>
      <c r="R71" s="93"/>
      <c r="S71" s="92" t="s">
        <v>353</v>
      </c>
      <c r="T71" s="95" t="s">
        <v>354</v>
      </c>
    </row>
    <row r="72" spans="1:20" ht="12.75">
      <c r="A72" s="102" t="s">
        <v>670</v>
      </c>
      <c r="B72" s="93"/>
      <c r="C72" s="92" t="s">
        <v>353</v>
      </c>
      <c r="D72" s="95" t="s">
        <v>354</v>
      </c>
      <c r="E72" s="104" t="s">
        <v>473</v>
      </c>
      <c r="F72" s="93"/>
      <c r="G72" s="92" t="s">
        <v>353</v>
      </c>
      <c r="H72" s="95" t="s">
        <v>354</v>
      </c>
      <c r="I72" s="104" t="s">
        <v>773</v>
      </c>
      <c r="J72" s="93"/>
      <c r="K72" s="92" t="s">
        <v>353</v>
      </c>
      <c r="L72" s="95" t="s">
        <v>354</v>
      </c>
      <c r="M72" s="104" t="s">
        <v>215</v>
      </c>
      <c r="N72" s="93"/>
      <c r="O72" s="92" t="s">
        <v>353</v>
      </c>
      <c r="P72" s="95" t="s">
        <v>354</v>
      </c>
      <c r="Q72" s="104" t="s">
        <v>1463</v>
      </c>
      <c r="R72" s="93"/>
      <c r="S72" s="92" t="s">
        <v>353</v>
      </c>
      <c r="T72" s="95" t="s">
        <v>354</v>
      </c>
    </row>
    <row r="73" spans="1:20" ht="12.75">
      <c r="A73" s="102" t="s">
        <v>465</v>
      </c>
      <c r="B73" s="93"/>
      <c r="C73" s="92" t="s">
        <v>353</v>
      </c>
      <c r="D73" s="95" t="s">
        <v>354</v>
      </c>
      <c r="E73" s="105" t="s">
        <v>1382</v>
      </c>
      <c r="F73" s="93"/>
      <c r="G73" s="92" t="s">
        <v>353</v>
      </c>
      <c r="H73" s="95" t="s">
        <v>354</v>
      </c>
      <c r="I73" s="104" t="s">
        <v>1415</v>
      </c>
      <c r="J73" s="93"/>
      <c r="K73" s="92" t="s">
        <v>353</v>
      </c>
      <c r="L73" s="95" t="s">
        <v>354</v>
      </c>
      <c r="M73" s="104" t="s">
        <v>216</v>
      </c>
      <c r="N73" s="93"/>
      <c r="O73" s="92" t="s">
        <v>353</v>
      </c>
      <c r="P73" s="95" t="s">
        <v>354</v>
      </c>
      <c r="Q73" s="104" t="s">
        <v>646</v>
      </c>
      <c r="R73" s="93"/>
      <c r="S73" s="92" t="s">
        <v>353</v>
      </c>
      <c r="T73" s="95" t="s">
        <v>354</v>
      </c>
    </row>
    <row r="74" spans="1:20" ht="12.75">
      <c r="A74" s="102" t="s">
        <v>195</v>
      </c>
      <c r="B74" s="94"/>
      <c r="C74" s="92" t="s">
        <v>353</v>
      </c>
      <c r="D74" s="95" t="s">
        <v>354</v>
      </c>
      <c r="E74" s="104" t="s">
        <v>723</v>
      </c>
      <c r="F74" s="94"/>
      <c r="G74" s="92" t="s">
        <v>353</v>
      </c>
      <c r="H74" s="95" t="s">
        <v>354</v>
      </c>
      <c r="I74" s="130" t="s">
        <v>1501</v>
      </c>
      <c r="J74" s="94"/>
      <c r="K74" s="92" t="s">
        <v>353</v>
      </c>
      <c r="L74" s="95" t="s">
        <v>354</v>
      </c>
      <c r="M74" s="104" t="s">
        <v>1437</v>
      </c>
      <c r="N74" s="93"/>
      <c r="O74" s="92" t="s">
        <v>353</v>
      </c>
      <c r="P74" s="95" t="s">
        <v>354</v>
      </c>
      <c r="Q74" s="104" t="s">
        <v>640</v>
      </c>
      <c r="R74" s="94"/>
      <c r="S74" s="92" t="s">
        <v>353</v>
      </c>
      <c r="T74" s="95" t="s">
        <v>354</v>
      </c>
    </row>
    <row r="75" spans="1:20" ht="12.75">
      <c r="A75" s="102" t="s">
        <v>196</v>
      </c>
      <c r="B75" s="94"/>
      <c r="C75" s="92" t="s">
        <v>353</v>
      </c>
      <c r="D75" s="95" t="s">
        <v>354</v>
      </c>
      <c r="E75" s="104" t="s">
        <v>615</v>
      </c>
      <c r="F75" s="94"/>
      <c r="G75" s="92" t="s">
        <v>353</v>
      </c>
      <c r="H75" s="95" t="s">
        <v>354</v>
      </c>
      <c r="I75" s="105" t="s">
        <v>776</v>
      </c>
      <c r="J75" s="94"/>
      <c r="K75" s="92" t="s">
        <v>353</v>
      </c>
      <c r="L75" s="95" t="s">
        <v>354</v>
      </c>
      <c r="M75" s="104" t="s">
        <v>217</v>
      </c>
      <c r="N75" s="94"/>
      <c r="O75" s="92" t="s">
        <v>353</v>
      </c>
      <c r="P75" s="95" t="s">
        <v>354</v>
      </c>
      <c r="Q75" s="99" t="s">
        <v>860</v>
      </c>
      <c r="R75" s="94"/>
      <c r="S75" s="92" t="s">
        <v>353</v>
      </c>
      <c r="T75" s="95" t="s">
        <v>354</v>
      </c>
    </row>
    <row r="76" spans="1:20" ht="12.75">
      <c r="A76" s="110" t="s">
        <v>675</v>
      </c>
      <c r="B76" s="123"/>
      <c r="C76" s="97" t="s">
        <v>353</v>
      </c>
      <c r="D76" s="98" t="s">
        <v>354</v>
      </c>
      <c r="E76" s="111" t="s">
        <v>550</v>
      </c>
      <c r="F76" s="123"/>
      <c r="G76" s="97" t="s">
        <v>353</v>
      </c>
      <c r="H76" s="98" t="s">
        <v>354</v>
      </c>
      <c r="I76" s="132"/>
      <c r="J76" s="133"/>
      <c r="K76" s="134"/>
      <c r="L76" s="135"/>
      <c r="M76" s="126" t="s">
        <v>1438</v>
      </c>
      <c r="N76" s="151"/>
      <c r="O76" s="97" t="s">
        <v>353</v>
      </c>
      <c r="P76" s="98" t="s">
        <v>354</v>
      </c>
      <c r="Q76" s="131" t="s">
        <v>1465</v>
      </c>
      <c r="R76" s="123"/>
      <c r="S76" s="97" t="s">
        <v>353</v>
      </c>
      <c r="T76" s="98" t="s">
        <v>354</v>
      </c>
    </row>
    <row r="77" spans="5:16" ht="12.75">
      <c r="E77" s="82"/>
      <c r="I77" s="83"/>
      <c r="J77" s="78"/>
      <c r="K77" s="72"/>
      <c r="L77" s="72"/>
      <c r="N77" s="78"/>
      <c r="O77" s="72"/>
      <c r="P77" s="72"/>
    </row>
    <row r="78" spans="14:16" ht="12.75">
      <c r="N78" s="78"/>
      <c r="O78" s="72"/>
      <c r="P78" s="72"/>
    </row>
  </sheetData>
  <sheetProtection sheet="1" selectLockedCells="1"/>
  <conditionalFormatting sqref="B1:B36 J77:J65536 F1:F36 N1:N36 R1:R36 B38:B65536 F38:F65536 J1:J75 N38:N65536 R38:R65536">
    <cfRule type="cellIs" priority="84" dxfId="52" operator="greaterThan" stopIfTrue="1">
      <formula>0</formula>
    </cfRule>
  </conditionalFormatting>
  <conditionalFormatting sqref="C3:C36 G3:G36 K3:K37 O3:O36 S3:S36 C40:C75 G40:G76 K40:K75 O51:O76 O40:O48 S40:S74">
    <cfRule type="cellIs" priority="87" dxfId="8" operator="equal" stopIfTrue="1">
      <formula>"Hab"</formula>
    </cfRule>
    <cfRule type="cellIs" priority="88" dxfId="9" operator="greaterThan" stopIfTrue="1">
      <formula>0</formula>
    </cfRule>
  </conditionalFormatting>
  <conditionalFormatting sqref="D3:D36 H3:H36 L3:L37 P3:P36 T3:T36 D40:D75 H40:H76 L40:L75 P51:P76 T40:T74 P40:P48">
    <cfRule type="cellIs" priority="85" dxfId="8" operator="equal" stopIfTrue="1">
      <formula>"Com"</formula>
    </cfRule>
    <cfRule type="cellIs" priority="86" dxfId="7" operator="greaterThan" stopIfTrue="1">
      <formula>0</formula>
    </cfRule>
  </conditionalFormatting>
  <conditionalFormatting sqref="A6:A36 Q39 M62:M76 M42:M60 I40:I73 I75">
    <cfRule type="containsText" priority="83" dxfId="0" operator="containsText" text="$">
      <formula>NOT(ISERROR(SEARCH("$",A6)))</formula>
    </cfRule>
  </conditionalFormatting>
  <conditionalFormatting sqref="A4">
    <cfRule type="containsText" priority="82" dxfId="0" operator="containsText" text="$">
      <formula>NOT(ISERROR(SEARCH("$",A4)))</formula>
    </cfRule>
  </conditionalFormatting>
  <conditionalFormatting sqref="A3">
    <cfRule type="containsText" priority="81" dxfId="0" operator="containsText" text="$">
      <formula>NOT(ISERROR(SEARCH("$",A3)))</formula>
    </cfRule>
  </conditionalFormatting>
  <conditionalFormatting sqref="E2:E33 E35:E36">
    <cfRule type="containsText" priority="80" dxfId="0" operator="containsText" text="$">
      <formula>NOT(ISERROR(SEARCH("$",E2)))</formula>
    </cfRule>
  </conditionalFormatting>
  <conditionalFormatting sqref="I2:I19 I21:I37">
    <cfRule type="containsText" priority="79" dxfId="0" operator="containsText" text="$">
      <formula>NOT(ISERROR(SEARCH("$",I2)))</formula>
    </cfRule>
  </conditionalFormatting>
  <conditionalFormatting sqref="I20">
    <cfRule type="containsText" priority="78" dxfId="0" operator="containsText" text="$">
      <formula>NOT(ISERROR(SEARCH("$",I20)))</formula>
    </cfRule>
  </conditionalFormatting>
  <conditionalFormatting sqref="M2:M36">
    <cfRule type="containsText" priority="77" dxfId="0" operator="containsText" text="$">
      <formula>NOT(ISERROR(SEARCH("$",M2)))</formula>
    </cfRule>
  </conditionalFormatting>
  <conditionalFormatting sqref="Q2:Q36">
    <cfRule type="containsText" priority="76" dxfId="0" operator="containsText" text="$">
      <formula>NOT(ISERROR(SEARCH("$",Q2)))</formula>
    </cfRule>
  </conditionalFormatting>
  <conditionalFormatting sqref="A39:A76">
    <cfRule type="containsText" priority="75" dxfId="0" operator="containsText" text="$">
      <formula>NOT(ISERROR(SEARCH("$",A39)))</formula>
    </cfRule>
  </conditionalFormatting>
  <conditionalFormatting sqref="E39:E76">
    <cfRule type="containsText" priority="74" dxfId="0" operator="containsText" text="$">
      <formula>NOT(ISERROR(SEARCH("$",E39)))</formula>
    </cfRule>
  </conditionalFormatting>
  <conditionalFormatting sqref="M40">
    <cfRule type="containsText" priority="73" dxfId="0" operator="containsText" text="$">
      <formula>NOT(ISERROR(SEARCH("$",M40)))</formula>
    </cfRule>
  </conditionalFormatting>
  <conditionalFormatting sqref="Q40:Q74">
    <cfRule type="containsText" priority="71" dxfId="0" operator="containsText" text="$">
      <formula>NOT(ISERROR(SEARCH("$",Q40)))</formula>
    </cfRule>
  </conditionalFormatting>
  <conditionalFormatting sqref="S75">
    <cfRule type="cellIs" priority="69" dxfId="8" operator="equal" stopIfTrue="1">
      <formula>"Hab"</formula>
    </cfRule>
    <cfRule type="cellIs" priority="70" dxfId="9" operator="greaterThan" stopIfTrue="1">
      <formula>0</formula>
    </cfRule>
  </conditionalFormatting>
  <conditionalFormatting sqref="T75">
    <cfRule type="cellIs" priority="67" dxfId="8" operator="equal" stopIfTrue="1">
      <formula>"Com"</formula>
    </cfRule>
    <cfRule type="cellIs" priority="68" dxfId="7" operator="greaterThan" stopIfTrue="1">
      <formula>0</formula>
    </cfRule>
  </conditionalFormatting>
  <conditionalFormatting sqref="C76">
    <cfRule type="cellIs" priority="65" dxfId="8" operator="equal" stopIfTrue="1">
      <formula>"Hab"</formula>
    </cfRule>
    <cfRule type="cellIs" priority="66" dxfId="9" operator="greaterThan" stopIfTrue="1">
      <formula>0</formula>
    </cfRule>
  </conditionalFormatting>
  <conditionalFormatting sqref="D76">
    <cfRule type="cellIs" priority="63" dxfId="8" operator="equal" stopIfTrue="1">
      <formula>"Com"</formula>
    </cfRule>
    <cfRule type="cellIs" priority="64" dxfId="7" operator="greaterThan" stopIfTrue="1">
      <formula>0</formula>
    </cfRule>
  </conditionalFormatting>
  <conditionalFormatting sqref="S76">
    <cfRule type="cellIs" priority="61" dxfId="8" operator="equal" stopIfTrue="1">
      <formula>"Hab"</formula>
    </cfRule>
    <cfRule type="cellIs" priority="62" dxfId="9" operator="greaterThan" stopIfTrue="1">
      <formula>0</formula>
    </cfRule>
  </conditionalFormatting>
  <conditionalFormatting sqref="T76">
    <cfRule type="cellIs" priority="59" dxfId="8" operator="equal" stopIfTrue="1">
      <formula>"Com"</formula>
    </cfRule>
    <cfRule type="cellIs" priority="60" dxfId="7" operator="greaterThan" stopIfTrue="1">
      <formula>0</formula>
    </cfRule>
  </conditionalFormatting>
  <conditionalFormatting sqref="J76">
    <cfRule type="cellIs" priority="58" dxfId="52" operator="greaterThan" stopIfTrue="1">
      <formula>0</formula>
    </cfRule>
  </conditionalFormatting>
  <conditionalFormatting sqref="I76">
    <cfRule type="containsText" priority="57" dxfId="0" operator="containsText" text="$">
      <formula>NOT(ISERROR(SEARCH("$",I76)))</formula>
    </cfRule>
  </conditionalFormatting>
  <conditionalFormatting sqref="B37">
    <cfRule type="cellIs" priority="52" dxfId="52" operator="greaterThan" stopIfTrue="1">
      <formula>0</formula>
    </cfRule>
  </conditionalFormatting>
  <conditionalFormatting sqref="A37">
    <cfRule type="containsText" priority="51" dxfId="0" operator="containsText" text="$">
      <formula>NOT(ISERROR(SEARCH("$",A37)))</formula>
    </cfRule>
  </conditionalFormatting>
  <conditionalFormatting sqref="F37">
    <cfRule type="cellIs" priority="50" dxfId="52" operator="greaterThan" stopIfTrue="1">
      <formula>0</formula>
    </cfRule>
  </conditionalFormatting>
  <conditionalFormatting sqref="E37">
    <cfRule type="containsText" priority="49" dxfId="0" operator="containsText" text="$">
      <formula>NOT(ISERROR(SEARCH("$",E37)))</formula>
    </cfRule>
  </conditionalFormatting>
  <conditionalFormatting sqref="N37">
    <cfRule type="cellIs" priority="48" dxfId="52" operator="greaterThan" stopIfTrue="1">
      <formula>0</formula>
    </cfRule>
  </conditionalFormatting>
  <conditionalFormatting sqref="M37">
    <cfRule type="containsText" priority="47" dxfId="0" operator="containsText" text="$">
      <formula>NOT(ISERROR(SEARCH("$",M37)))</formula>
    </cfRule>
  </conditionalFormatting>
  <conditionalFormatting sqref="R37">
    <cfRule type="cellIs" priority="46" dxfId="52" operator="greaterThan" stopIfTrue="1">
      <formula>0</formula>
    </cfRule>
  </conditionalFormatting>
  <conditionalFormatting sqref="Q37">
    <cfRule type="containsText" priority="45" dxfId="0" operator="containsText" text="$">
      <formula>NOT(ISERROR(SEARCH("$",Q37)))</formula>
    </cfRule>
  </conditionalFormatting>
  <conditionalFormatting sqref="O50">
    <cfRule type="cellIs" priority="43" dxfId="8" operator="equal" stopIfTrue="1">
      <formula>"Hab"</formula>
    </cfRule>
    <cfRule type="cellIs" priority="44" dxfId="9" operator="greaterThan" stopIfTrue="1">
      <formula>0</formula>
    </cfRule>
  </conditionalFormatting>
  <conditionalFormatting sqref="P50">
    <cfRule type="cellIs" priority="41" dxfId="8" operator="equal" stopIfTrue="1">
      <formula>"Com"</formula>
    </cfRule>
    <cfRule type="cellIs" priority="42" dxfId="7" operator="greaterThan" stopIfTrue="1">
      <formula>0</formula>
    </cfRule>
  </conditionalFormatting>
  <conditionalFormatting sqref="O39">
    <cfRule type="cellIs" priority="39" dxfId="8" operator="equal" stopIfTrue="1">
      <formula>"Hab"</formula>
    </cfRule>
    <cfRule type="cellIs" priority="40" dxfId="9" operator="greaterThan" stopIfTrue="1">
      <formula>0</formula>
    </cfRule>
  </conditionalFormatting>
  <conditionalFormatting sqref="P39">
    <cfRule type="cellIs" priority="37" dxfId="8" operator="equal" stopIfTrue="1">
      <formula>"Com"</formula>
    </cfRule>
    <cfRule type="cellIs" priority="38" dxfId="7" operator="greaterThan" stopIfTrue="1">
      <formula>0</formula>
    </cfRule>
  </conditionalFormatting>
  <conditionalFormatting sqref="S39">
    <cfRule type="cellIs" priority="35" dxfId="8" operator="equal" stopIfTrue="1">
      <formula>"Hab"</formula>
    </cfRule>
    <cfRule type="cellIs" priority="36" dxfId="9" operator="greaterThan" stopIfTrue="1">
      <formula>0</formula>
    </cfRule>
  </conditionalFormatting>
  <conditionalFormatting sqref="T39">
    <cfRule type="cellIs" priority="33" dxfId="8" operator="equal" stopIfTrue="1">
      <formula>"Com"</formula>
    </cfRule>
    <cfRule type="cellIs" priority="34" dxfId="7" operator="greaterThan" stopIfTrue="1">
      <formula>0</formula>
    </cfRule>
  </conditionalFormatting>
  <conditionalFormatting sqref="K39">
    <cfRule type="cellIs" priority="31" dxfId="8" operator="equal" stopIfTrue="1">
      <formula>"Hab"</formula>
    </cfRule>
    <cfRule type="cellIs" priority="32" dxfId="9" operator="greaterThan" stopIfTrue="1">
      <formula>0</formula>
    </cfRule>
  </conditionalFormatting>
  <conditionalFormatting sqref="L39">
    <cfRule type="cellIs" priority="29" dxfId="8" operator="equal" stopIfTrue="1">
      <formula>"Com"</formula>
    </cfRule>
    <cfRule type="cellIs" priority="30" dxfId="7" operator="greaterThan" stopIfTrue="1">
      <formula>0</formula>
    </cfRule>
  </conditionalFormatting>
  <conditionalFormatting sqref="G39">
    <cfRule type="cellIs" priority="27" dxfId="8" operator="equal" stopIfTrue="1">
      <formula>"Hab"</formula>
    </cfRule>
    <cfRule type="cellIs" priority="28" dxfId="9" operator="greaterThan" stopIfTrue="1">
      <formula>0</formula>
    </cfRule>
  </conditionalFormatting>
  <conditionalFormatting sqref="H39">
    <cfRule type="cellIs" priority="25" dxfId="8" operator="equal" stopIfTrue="1">
      <formula>"Com"</formula>
    </cfRule>
    <cfRule type="cellIs" priority="26" dxfId="7" operator="greaterThan" stopIfTrue="1">
      <formula>0</formula>
    </cfRule>
  </conditionalFormatting>
  <conditionalFormatting sqref="C39">
    <cfRule type="cellIs" priority="23" dxfId="8" operator="equal" stopIfTrue="1">
      <formula>"Hab"</formula>
    </cfRule>
    <cfRule type="cellIs" priority="24" dxfId="9" operator="greaterThan" stopIfTrue="1">
      <formula>0</formula>
    </cfRule>
  </conditionalFormatting>
  <conditionalFormatting sqref="D39">
    <cfRule type="cellIs" priority="21" dxfId="8" operator="equal" stopIfTrue="1">
      <formula>"Com"</formula>
    </cfRule>
    <cfRule type="cellIs" priority="22" dxfId="7" operator="greaterThan" stopIfTrue="1">
      <formula>0</formula>
    </cfRule>
  </conditionalFormatting>
  <conditionalFormatting sqref="S2">
    <cfRule type="cellIs" priority="19" dxfId="8" operator="equal" stopIfTrue="1">
      <formula>"Hab"</formula>
    </cfRule>
    <cfRule type="cellIs" priority="20" dxfId="9" operator="greaterThan" stopIfTrue="1">
      <formula>0</formula>
    </cfRule>
  </conditionalFormatting>
  <conditionalFormatting sqref="T2">
    <cfRule type="cellIs" priority="17" dxfId="8" operator="equal" stopIfTrue="1">
      <formula>"Com"</formula>
    </cfRule>
    <cfRule type="cellIs" priority="18" dxfId="7" operator="greaterThan" stopIfTrue="1">
      <formula>0</formula>
    </cfRule>
  </conditionalFormatting>
  <conditionalFormatting sqref="O2">
    <cfRule type="cellIs" priority="15" dxfId="8" operator="equal" stopIfTrue="1">
      <formula>"Hab"</formula>
    </cfRule>
    <cfRule type="cellIs" priority="16" dxfId="9" operator="greaterThan" stopIfTrue="1">
      <formula>0</formula>
    </cfRule>
  </conditionalFormatting>
  <conditionalFormatting sqref="P2">
    <cfRule type="cellIs" priority="13" dxfId="8" operator="equal" stopIfTrue="1">
      <formula>"Com"</formula>
    </cfRule>
    <cfRule type="cellIs" priority="14" dxfId="7" operator="greaterThan" stopIfTrue="1">
      <formula>0</formula>
    </cfRule>
  </conditionalFormatting>
  <conditionalFormatting sqref="K2">
    <cfRule type="cellIs" priority="11" dxfId="8" operator="equal" stopIfTrue="1">
      <formula>"Hab"</formula>
    </cfRule>
    <cfRule type="cellIs" priority="12" dxfId="9" operator="greaterThan" stopIfTrue="1">
      <formula>0</formula>
    </cfRule>
  </conditionalFormatting>
  <conditionalFormatting sqref="L2">
    <cfRule type="cellIs" priority="9" dxfId="8" operator="equal" stopIfTrue="1">
      <formula>"Com"</formula>
    </cfRule>
    <cfRule type="cellIs" priority="10" dxfId="7" operator="greaterThan" stopIfTrue="1">
      <formula>0</formula>
    </cfRule>
  </conditionalFormatting>
  <conditionalFormatting sqref="G2">
    <cfRule type="cellIs" priority="7" dxfId="8" operator="equal" stopIfTrue="1">
      <formula>"Hab"</formula>
    </cfRule>
    <cfRule type="cellIs" priority="8" dxfId="9" operator="greaterThan" stopIfTrue="1">
      <formula>0</formula>
    </cfRule>
  </conditionalFormatting>
  <conditionalFormatting sqref="H2">
    <cfRule type="cellIs" priority="5" dxfId="8" operator="equal" stopIfTrue="1">
      <formula>"Com"</formula>
    </cfRule>
    <cfRule type="cellIs" priority="6" dxfId="7" operator="greaterThan" stopIfTrue="1">
      <formula>0</formula>
    </cfRule>
  </conditionalFormatting>
  <conditionalFormatting sqref="C2">
    <cfRule type="cellIs" priority="3" dxfId="8" operator="equal" stopIfTrue="1">
      <formula>"Hab"</formula>
    </cfRule>
    <cfRule type="cellIs" priority="4" dxfId="9" operator="greaterThan" stopIfTrue="1">
      <formula>0</formula>
    </cfRule>
  </conditionalFormatting>
  <conditionalFormatting sqref="D2">
    <cfRule type="cellIs" priority="1" dxfId="8" operator="equal" stopIfTrue="1">
      <formula>"Com"</formula>
    </cfRule>
    <cfRule type="cellIs" priority="2" dxfId="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5"/>
  <sheetViews>
    <sheetView showZeros="0"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0.421875" style="0" customWidth="1"/>
    <col min="2" max="2" width="10.00390625" style="0" customWidth="1"/>
    <col min="3" max="3" width="30.140625" style="0" customWidth="1"/>
    <col min="4" max="4" width="12.28125" style="6" customWidth="1"/>
    <col min="5" max="9" width="2.57421875" style="0" customWidth="1"/>
    <col min="10" max="10" width="3.00390625" style="0" customWidth="1"/>
    <col min="11" max="11" width="3.140625" style="0" customWidth="1"/>
    <col min="12" max="12" width="13.140625" style="6" customWidth="1"/>
    <col min="13" max="13" width="25.8515625" style="0" customWidth="1"/>
    <col min="15" max="15" width="21.140625" style="0" customWidth="1"/>
    <col min="16" max="16" width="9.8515625" style="6" bestFit="1" customWidth="1"/>
    <col min="17" max="17" width="5.140625" style="0" customWidth="1"/>
    <col min="18" max="18" width="2.8515625" style="0" customWidth="1"/>
    <col min="19" max="19" width="3.57421875" style="0" customWidth="1"/>
    <col min="20" max="20" width="3.8515625" style="0" customWidth="1"/>
    <col min="21" max="22" width="2.8515625" style="0" customWidth="1"/>
    <col min="23" max="23" width="5.8515625" style="0" bestFit="1" customWidth="1"/>
    <col min="24" max="24" width="16.57421875" style="0" customWidth="1"/>
  </cols>
  <sheetData>
    <row r="1" spans="1:26" ht="12.75">
      <c r="A1" s="9" t="s">
        <v>4</v>
      </c>
      <c r="B1" s="9" t="s">
        <v>867</v>
      </c>
      <c r="C1" s="9" t="s">
        <v>5</v>
      </c>
      <c r="D1" s="40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  <c r="K1" s="9" t="s">
        <v>13</v>
      </c>
      <c r="L1" s="11" t="s">
        <v>14</v>
      </c>
      <c r="M1" s="8" t="s">
        <v>15</v>
      </c>
      <c r="N1" s="8" t="s">
        <v>16</v>
      </c>
      <c r="O1" s="8" t="s">
        <v>17</v>
      </c>
      <c r="P1" s="8" t="s">
        <v>18</v>
      </c>
      <c r="Q1" s="11" t="s">
        <v>19</v>
      </c>
      <c r="R1" s="11" t="s">
        <v>188</v>
      </c>
      <c r="S1" s="11" t="s">
        <v>20</v>
      </c>
      <c r="T1" s="11" t="s">
        <v>21</v>
      </c>
      <c r="U1" s="11" t="s">
        <v>22</v>
      </c>
      <c r="V1" s="11" t="s">
        <v>23</v>
      </c>
      <c r="W1" s="8" t="s">
        <v>24</v>
      </c>
      <c r="X1" s="8" t="s">
        <v>25</v>
      </c>
      <c r="Y1" s="8" t="s">
        <v>26</v>
      </c>
      <c r="Z1" s="56" t="s">
        <v>1155</v>
      </c>
    </row>
    <row r="2" spans="1:26" ht="12.75">
      <c r="A2" s="42">
        <f>Calculations!B2</f>
      </c>
      <c r="B2" s="43">
        <f ca="1">IF(Calculations!A2&gt;Calculations!H$2,"",IF(Calculations!A2&gt;Calculations!F$2,INDIRECT("Calculations!"&amp;ADDRESS(Calculations!$C2,18)),""))</f>
      </c>
      <c r="C2" s="43">
        <f ca="1">IF(Calculations!A2&gt;Calculations!H$2,"",INDIRECT("Calculations!"&amp;ADDRESS(Calculations!$C2,19)))</f>
      </c>
      <c r="D2" s="47">
        <f ca="1">IF(Calculations!A2&gt;Calculations!H$2,"",INDIRECT("Calculations!"&amp;ADDRESS(Calculations!$C2,24)))</f>
      </c>
      <c r="E2" s="43">
        <f ca="1">IF(ISERROR(FIND("C",INDIRECT("Calculations!"&amp;ADDRESS(Calculations!$C2,20)))),"","Y")</f>
      </c>
      <c r="F2" s="43">
        <f ca="1">IF(ISERROR(FIND("F",INDIRECT("Calculations!"&amp;ADDRESS(Calculations!$C2,20)))),"","Y")</f>
      </c>
      <c r="G2" s="43">
        <f ca="1">IF(ISERROR(FIND("M",INDIRECT("Calculations!"&amp;ADDRESS(Calculations!$C2,20)))),"","Y")</f>
      </c>
      <c r="H2" s="43">
        <f ca="1">IF(ISERROR(FIND("E",INDIRECT("Calculations!"&amp;ADDRESS(Calculations!$C2,20)))),"","Y")</f>
      </c>
      <c r="I2" s="43">
        <f ca="1">IF(ISERROR(FIND("B",INDIRECT("Calculations!"&amp;ADDRESS(Calculations!$C2,20)))),"","Y")</f>
      </c>
      <c r="J2" s="43">
        <f ca="1">IF(ISERROR(FIND("G",INDIRECT("Calculations!"&amp;ADDRESS(Calculations!$C2,20)))),"","Y")</f>
      </c>
      <c r="K2" s="43">
        <f ca="1">IF(ISERROR(FIND("T",INDIRECT("Calculations!"&amp;ADDRESS(Calculations!$C2,20)))),"","Y")</f>
      </c>
      <c r="L2" s="45">
        <f ca="1">IF(Calculations!A2&gt;Calculations!H$2,"",INDIRECT("Calculations!"&amp;ADDRESS(Calculations!$C2,22)))</f>
      </c>
      <c r="M2" s="45">
        <f>IF(Calculations!A2&gt;Calculations!H$2,"",Calculations!Y$2)</f>
      </c>
      <c r="N2" s="44">
        <f>IF(Calculations!A2&gt;Calculations!H$2,"",IF(Calculations!A2&gt;Calculations!F$2,Calculations!Z$2,Calculations!Z5))</f>
      </c>
      <c r="O2" s="45">
        <f>IF(Calculations!A2&gt;Calculations!H$2,"",IF(Calculations!A2&gt;Calculations!F$2,Calculations!AA$2,Calculations!AA5))</f>
      </c>
      <c r="P2" s="45">
        <f>IF(Calculations!A2&gt;Calculations!H$2,"",IF(Calculations!A2&gt;Calculations!F$2,Calculations!AB$2,Calculations!AB5))</f>
      </c>
      <c r="Q2" s="44">
        <f>IF(Calculations!A2&gt;Calculations!H$2,"",Calculations!AC$2)</f>
      </c>
      <c r="R2" s="44">
        <f>IF(Calculations!A2&gt;Calculations!H$2,"",Calculations!AD$2)</f>
      </c>
      <c r="S2" s="44">
        <f>IF(Calculations!A2&gt;Calculations!H$2,"",Calculations!AE$2)</f>
      </c>
      <c r="T2" s="44">
        <f>IF(Calculations!A2&gt;Calculations!H$2,"",Calculations!AF$2)</f>
      </c>
      <c r="U2" s="44">
        <f>IF(Calculations!A2&gt;Calculations!H$2,"",Calculations!AG$2)</f>
      </c>
      <c r="V2" s="44">
        <f>IF(Calculations!A2&gt;Calculations!H$2,"",Calculations!AH$2)</f>
      </c>
      <c r="W2" s="44">
        <f>IF(Calculations!A2&gt;Calculations!H$2,"",Calculations!AI$2)</f>
      </c>
      <c r="X2" s="46">
        <f>IF(Calculations!A2&gt;Calculations!H$2,"",IF(Calculations!A2&gt;Calculations!F$2,Calculations!AJ$2,Calculations!AJ5))</f>
      </c>
      <c r="Y2" s="44">
        <f>IF(Calculations!A2&gt;Calculations!H$2,"",IF(Calculations!A2&gt;Calculations!F$2,"",Calculations!AK5))</f>
      </c>
      <c r="Z2" s="45">
        <f ca="1">IF(Calculations!A2&gt;Calculations!H$2,"",INDIRECT("Calculations!"&amp;ADDRESS(Calculations!$C2,38)))</f>
      </c>
    </row>
    <row r="3" spans="1:26" ht="12.75">
      <c r="A3" s="42">
        <f>Calculations!B3</f>
      </c>
      <c r="B3" s="43">
        <f ca="1">IF(Calculations!A3&gt;Calculations!H$2,"",IF(Calculations!A3&gt;Calculations!F$2,INDIRECT("Calculations!"&amp;ADDRESS(Calculations!$C3,18)),""))</f>
      </c>
      <c r="C3" s="43">
        <f ca="1">IF(Calculations!A3&gt;Calculations!H$2,"",INDIRECT("Calculations!"&amp;ADDRESS(Calculations!$C3,19)))</f>
      </c>
      <c r="D3" s="47">
        <f ca="1">IF(Calculations!A3&gt;Calculations!H$2,"",INDIRECT("Calculations!"&amp;ADDRESS(Calculations!$C3,24)))</f>
      </c>
      <c r="E3" s="43">
        <f ca="1">IF(ISERROR(FIND("C",INDIRECT("Calculations!"&amp;ADDRESS(Calculations!$C3,20)))),"","Y")</f>
      </c>
      <c r="F3" s="43">
        <f ca="1">IF(ISERROR(FIND("F",INDIRECT("Calculations!"&amp;ADDRESS(Calculations!$C3,20)))),"","Y")</f>
      </c>
      <c r="G3" s="43">
        <f ca="1">IF(ISERROR(FIND("M",INDIRECT("Calculations!"&amp;ADDRESS(Calculations!$C3,20)))),"","Y")</f>
      </c>
      <c r="H3" s="43">
        <f ca="1">IF(ISERROR(FIND("E",INDIRECT("Calculations!"&amp;ADDRESS(Calculations!$C3,20)))),"","Y")</f>
      </c>
      <c r="I3" s="43">
        <f ca="1">IF(ISERROR(FIND("B",INDIRECT("Calculations!"&amp;ADDRESS(Calculations!$C3,20)))),"","Y")</f>
      </c>
      <c r="J3" s="43">
        <f ca="1">IF(ISERROR(FIND("G",INDIRECT("Calculations!"&amp;ADDRESS(Calculations!$C3,20)))),"","Y")</f>
      </c>
      <c r="K3" s="43">
        <f ca="1">IF(ISERROR(FIND("T",INDIRECT("Calculations!"&amp;ADDRESS(Calculations!$C3,20)))),"","Y")</f>
      </c>
      <c r="L3" s="45">
        <f ca="1">IF(Calculations!A3&gt;Calculations!H$2,"",INDIRECT("Calculations!"&amp;ADDRESS(Calculations!$C3,22)))</f>
      </c>
      <c r="M3" s="45">
        <f>IF(Calculations!A3&gt;Calculations!H$2,"",Calculations!Y$2)</f>
      </c>
      <c r="N3" s="44">
        <f>IF(Calculations!A3&gt;Calculations!H$2,"",IF(Calculations!A3&gt;Calculations!F$2,Calculations!Z$2,Calculations!Z6))</f>
      </c>
      <c r="O3" s="45">
        <f>IF(Calculations!A3&gt;Calculations!H$2,"",IF(Calculations!A3&gt;Calculations!F$2,Calculations!AA$2,Calculations!AA6))</f>
      </c>
      <c r="P3" s="45">
        <f>IF(Calculations!A3&gt;Calculations!H$2,"",IF(Calculations!A3&gt;Calculations!F$2,Calculations!AB$2,Calculations!AB6))</f>
      </c>
      <c r="Q3" s="44">
        <f>IF(Calculations!A3&gt;Calculations!H$2,"",Calculations!AC$2)</f>
      </c>
      <c r="R3" s="44">
        <f>IF(Calculations!A3&gt;Calculations!H$2,"",Calculations!AD$2)</f>
      </c>
      <c r="S3" s="44">
        <f>IF(Calculations!A3&gt;Calculations!H$2,"",Calculations!AE$2)</f>
      </c>
      <c r="T3" s="44">
        <f>IF(Calculations!A3&gt;Calculations!H$2,"",Calculations!AF$2)</f>
      </c>
      <c r="U3" s="44">
        <f>IF(Calculations!A3&gt;Calculations!H$2,"",Calculations!AG$2)</f>
      </c>
      <c r="V3" s="44">
        <f>IF(Calculations!A3&gt;Calculations!H$2,"",Calculations!AH$2)</f>
      </c>
      <c r="W3" s="44">
        <f>IF(Calculations!A3&gt;Calculations!H$2,"",Calculations!AI$2)</f>
      </c>
      <c r="X3" s="46">
        <f>IF(Calculations!A3&gt;Calculations!H$2,"",IF(Calculations!A3&gt;Calculations!F$2,Calculations!AJ$2,Calculations!AJ6))</f>
      </c>
      <c r="Y3" s="44">
        <f>IF(Calculations!A3&gt;Calculations!H$2,"",IF(Calculations!A3&gt;Calculations!F$2,"",Calculations!AK6))</f>
      </c>
      <c r="Z3" s="45">
        <f ca="1">IF(Calculations!A3&gt;Calculations!H$2,"",INDIRECT("Calculations!"&amp;ADDRESS(Calculations!$C3,38)))</f>
      </c>
    </row>
    <row r="4" spans="1:26" ht="12.75">
      <c r="A4" s="42">
        <f>Calculations!B4</f>
      </c>
      <c r="B4" s="43">
        <f ca="1">IF(Calculations!A4&gt;Calculations!H$2,"",IF(Calculations!A4&gt;Calculations!F$2,INDIRECT("Calculations!"&amp;ADDRESS(Calculations!$C4,18)),""))</f>
      </c>
      <c r="C4" s="43">
        <f ca="1">IF(Calculations!A4&gt;Calculations!H$2,"",INDIRECT("Calculations!"&amp;ADDRESS(Calculations!$C4,19)))</f>
      </c>
      <c r="D4" s="47">
        <f ca="1">IF(Calculations!A4&gt;Calculations!H$2,"",INDIRECT("Calculations!"&amp;ADDRESS(Calculations!$C4,24)))</f>
      </c>
      <c r="E4" s="43">
        <f ca="1">IF(ISERROR(FIND("C",INDIRECT("Calculations!"&amp;ADDRESS(Calculations!$C4,20)))),"","Y")</f>
      </c>
      <c r="F4" s="43">
        <f ca="1">IF(ISERROR(FIND("F",INDIRECT("Calculations!"&amp;ADDRESS(Calculations!$C4,20)))),"","Y")</f>
      </c>
      <c r="G4" s="43">
        <f ca="1">IF(ISERROR(FIND("M",INDIRECT("Calculations!"&amp;ADDRESS(Calculations!$C4,20)))),"","Y")</f>
      </c>
      <c r="H4" s="43">
        <f ca="1">IF(ISERROR(FIND("E",INDIRECT("Calculations!"&amp;ADDRESS(Calculations!$C4,20)))),"","Y")</f>
      </c>
      <c r="I4" s="43">
        <f ca="1">IF(ISERROR(FIND("B",INDIRECT("Calculations!"&amp;ADDRESS(Calculations!$C4,20)))),"","Y")</f>
      </c>
      <c r="J4" s="43">
        <f ca="1">IF(ISERROR(FIND("G",INDIRECT("Calculations!"&amp;ADDRESS(Calculations!$C4,20)))),"","Y")</f>
      </c>
      <c r="K4" s="43">
        <f ca="1">IF(ISERROR(FIND("T",INDIRECT("Calculations!"&amp;ADDRESS(Calculations!$C4,20)))),"","Y")</f>
      </c>
      <c r="L4" s="45">
        <f ca="1">IF(Calculations!A4&gt;Calculations!H$2,"",INDIRECT("Calculations!"&amp;ADDRESS(Calculations!$C4,22)))</f>
      </c>
      <c r="M4" s="45">
        <f>IF(Calculations!A4&gt;Calculations!H$2,"",Calculations!Y$2)</f>
      </c>
      <c r="N4" s="44">
        <f>IF(Calculations!A4&gt;Calculations!H$2,"",IF(Calculations!A4&gt;Calculations!F$2,Calculations!Z$2,Calculations!Z7))</f>
      </c>
      <c r="O4" s="45">
        <f>IF(Calculations!A4&gt;Calculations!H$2,"",IF(Calculations!A4&gt;Calculations!F$2,Calculations!AA$2,Calculations!AA7))</f>
      </c>
      <c r="P4" s="45">
        <f>IF(Calculations!A4&gt;Calculations!H$2,"",IF(Calculations!A4&gt;Calculations!F$2,Calculations!AB$2,Calculations!AB7))</f>
      </c>
      <c r="Q4" s="44">
        <f>IF(Calculations!A4&gt;Calculations!H$2,"",Calculations!AC$2)</f>
      </c>
      <c r="R4" s="44">
        <f>IF(Calculations!A4&gt;Calculations!H$2,"",Calculations!AD$2)</f>
      </c>
      <c r="S4" s="44">
        <f>IF(Calculations!A4&gt;Calculations!H$2,"",Calculations!AE$2)</f>
      </c>
      <c r="T4" s="44">
        <f>IF(Calculations!A4&gt;Calculations!H$2,"",Calculations!AF$2)</f>
      </c>
      <c r="U4" s="44">
        <f>IF(Calculations!A4&gt;Calculations!H$2,"",Calculations!AG$2)</f>
      </c>
      <c r="V4" s="44">
        <f>IF(Calculations!A4&gt;Calculations!H$2,"",Calculations!AH$2)</f>
      </c>
      <c r="W4" s="44">
        <f>IF(Calculations!A4&gt;Calculations!H$2,"",Calculations!AI$2)</f>
      </c>
      <c r="X4" s="46">
        <f>IF(Calculations!A4&gt;Calculations!H$2,"",IF(Calculations!A4&gt;Calculations!F$2,Calculations!AJ$2,Calculations!AJ7))</f>
      </c>
      <c r="Y4" s="44">
        <f>IF(Calculations!A4&gt;Calculations!H$2,"",IF(Calculations!A4&gt;Calculations!F$2,"",Calculations!AK7))</f>
      </c>
      <c r="Z4" s="45">
        <f ca="1">IF(Calculations!A4&gt;Calculations!H$2,"",INDIRECT("Calculations!"&amp;ADDRESS(Calculations!$C4,38)))</f>
      </c>
    </row>
    <row r="5" spans="1:26" ht="12.75">
      <c r="A5" s="42">
        <f>Calculations!B5</f>
      </c>
      <c r="B5" s="43">
        <f ca="1">IF(Calculations!A5&gt;Calculations!H$2,"",IF(Calculations!A5&gt;Calculations!F$2,INDIRECT("Calculations!"&amp;ADDRESS(Calculations!$C5,18)),""))</f>
      </c>
      <c r="C5" s="43">
        <f ca="1">IF(Calculations!A5&gt;Calculations!H$2,"",INDIRECT("Calculations!"&amp;ADDRESS(Calculations!$C5,19)))</f>
      </c>
      <c r="D5" s="47">
        <f ca="1">IF(Calculations!A5&gt;Calculations!H$2,"",INDIRECT("Calculations!"&amp;ADDRESS(Calculations!$C5,24)))</f>
      </c>
      <c r="E5" s="43">
        <f ca="1">IF(ISERROR(FIND("C",INDIRECT("Calculations!"&amp;ADDRESS(Calculations!$C5,20)))),"","Y")</f>
      </c>
      <c r="F5" s="43">
        <f ca="1">IF(ISERROR(FIND("F",INDIRECT("Calculations!"&amp;ADDRESS(Calculations!$C5,20)))),"","Y")</f>
      </c>
      <c r="G5" s="43">
        <f ca="1">IF(ISERROR(FIND("M",INDIRECT("Calculations!"&amp;ADDRESS(Calculations!$C5,20)))),"","Y")</f>
      </c>
      <c r="H5" s="43">
        <f ca="1">IF(ISERROR(FIND("E",INDIRECT("Calculations!"&amp;ADDRESS(Calculations!$C5,20)))),"","Y")</f>
      </c>
      <c r="I5" s="43">
        <f ca="1">IF(ISERROR(FIND("B",INDIRECT("Calculations!"&amp;ADDRESS(Calculations!$C5,20)))),"","Y")</f>
      </c>
      <c r="J5" s="43">
        <f ca="1">IF(ISERROR(FIND("G",INDIRECT("Calculations!"&amp;ADDRESS(Calculations!$C5,20)))),"","Y")</f>
      </c>
      <c r="K5" s="43">
        <f ca="1">IF(ISERROR(FIND("T",INDIRECT("Calculations!"&amp;ADDRESS(Calculations!$C5,20)))),"","Y")</f>
      </c>
      <c r="L5" s="45">
        <f ca="1">IF(Calculations!A5&gt;Calculations!H$2,"",INDIRECT("Calculations!"&amp;ADDRESS(Calculations!$C5,22)))</f>
      </c>
      <c r="M5" s="45">
        <f>IF(Calculations!A5&gt;Calculations!H$2,"",Calculations!Y$2)</f>
      </c>
      <c r="N5" s="44">
        <f>IF(Calculations!A5&gt;Calculations!H$2,"",IF(Calculations!A5&gt;Calculations!F$2,Calculations!Z$2,Calculations!Z8))</f>
      </c>
      <c r="O5" s="45">
        <f>IF(Calculations!A5&gt;Calculations!H$2,"",IF(Calculations!A5&gt;Calculations!F$2,Calculations!AA$2,Calculations!AA8))</f>
      </c>
      <c r="P5" s="45">
        <f>IF(Calculations!A5&gt;Calculations!H$2,"",IF(Calculations!A5&gt;Calculations!F$2,Calculations!AB$2,Calculations!AB8))</f>
      </c>
      <c r="Q5" s="44">
        <f>IF(Calculations!A5&gt;Calculations!H$2,"",Calculations!AC$2)</f>
      </c>
      <c r="R5" s="44">
        <f>IF(Calculations!A5&gt;Calculations!H$2,"",Calculations!AD$2)</f>
      </c>
      <c r="S5" s="44">
        <f>IF(Calculations!A5&gt;Calculations!H$2,"",Calculations!AE$2)</f>
      </c>
      <c r="T5" s="44">
        <f>IF(Calculations!A5&gt;Calculations!H$2,"",Calculations!AF$2)</f>
      </c>
      <c r="U5" s="44">
        <f>IF(Calculations!A5&gt;Calculations!H$2,"",Calculations!AG$2)</f>
      </c>
      <c r="V5" s="44">
        <f>IF(Calculations!A5&gt;Calculations!H$2,"",Calculations!AH$2)</f>
      </c>
      <c r="W5" s="44">
        <f>IF(Calculations!A5&gt;Calculations!H$2,"",Calculations!AI$2)</f>
      </c>
      <c r="X5" s="46">
        <f>IF(Calculations!A5&gt;Calculations!H$2,"",IF(Calculations!A5&gt;Calculations!F$2,Calculations!AJ$2,Calculations!AJ8))</f>
      </c>
      <c r="Y5" s="44">
        <f>IF(Calculations!A5&gt;Calculations!H$2,"",IF(Calculations!A5&gt;Calculations!F$2,"",Calculations!AK8))</f>
      </c>
      <c r="Z5" s="45">
        <f ca="1">IF(Calculations!A5&gt;Calculations!H$2,"",INDIRECT("Calculations!"&amp;ADDRESS(Calculations!$C5,38)))</f>
      </c>
    </row>
    <row r="6" spans="1:26" ht="12.75">
      <c r="A6" s="42">
        <f>Calculations!B6</f>
      </c>
      <c r="B6" s="43">
        <f ca="1">IF(Calculations!A6&gt;Calculations!H$2,"",IF(Calculations!A6&gt;Calculations!F$2,INDIRECT("Calculations!"&amp;ADDRESS(Calculations!$C6,18)),""))</f>
      </c>
      <c r="C6" s="43">
        <f ca="1">IF(Calculations!A6&gt;Calculations!H$2,"",INDIRECT("Calculations!"&amp;ADDRESS(Calculations!$C6,19)))</f>
      </c>
      <c r="D6" s="47">
        <f ca="1">IF(Calculations!A6&gt;Calculations!H$2,"",INDIRECT("Calculations!"&amp;ADDRESS(Calculations!$C6,24)))</f>
      </c>
      <c r="E6" s="43">
        <f ca="1">IF(ISERROR(FIND("C",INDIRECT("Calculations!"&amp;ADDRESS(Calculations!$C6,20)))),"","Y")</f>
      </c>
      <c r="F6" s="43">
        <f ca="1">IF(ISERROR(FIND("F",INDIRECT("Calculations!"&amp;ADDRESS(Calculations!$C6,20)))),"","Y")</f>
      </c>
      <c r="G6" s="43">
        <f ca="1">IF(ISERROR(FIND("M",INDIRECT("Calculations!"&amp;ADDRESS(Calculations!$C6,20)))),"","Y")</f>
      </c>
      <c r="H6" s="43">
        <f ca="1">IF(ISERROR(FIND("E",INDIRECT("Calculations!"&amp;ADDRESS(Calculations!$C6,20)))),"","Y")</f>
      </c>
      <c r="I6" s="43">
        <f ca="1">IF(ISERROR(FIND("B",INDIRECT("Calculations!"&amp;ADDRESS(Calculations!$C6,20)))),"","Y")</f>
      </c>
      <c r="J6" s="43">
        <f ca="1">IF(ISERROR(FIND("G",INDIRECT("Calculations!"&amp;ADDRESS(Calculations!$C6,20)))),"","Y")</f>
      </c>
      <c r="K6" s="43">
        <f ca="1">IF(ISERROR(FIND("T",INDIRECT("Calculations!"&amp;ADDRESS(Calculations!$C6,20)))),"","Y")</f>
      </c>
      <c r="L6" s="45">
        <f ca="1">IF(Calculations!A6&gt;Calculations!H$2,"",INDIRECT("Calculations!"&amp;ADDRESS(Calculations!$C6,22)))</f>
      </c>
      <c r="M6" s="45">
        <f>IF(Calculations!A6&gt;Calculations!H$2,"",Calculations!Y$2)</f>
      </c>
      <c r="N6" s="44">
        <f>IF(Calculations!A6&gt;Calculations!H$2,"",IF(Calculations!A6&gt;Calculations!F$2,Calculations!Z$2,Calculations!Z9))</f>
      </c>
      <c r="O6" s="45">
        <f>IF(Calculations!A6&gt;Calculations!H$2,"",IF(Calculations!A6&gt;Calculations!F$2,Calculations!AA$2,Calculations!AA9))</f>
      </c>
      <c r="P6" s="45">
        <f>IF(Calculations!A6&gt;Calculations!H$2,"",IF(Calculations!A6&gt;Calculations!F$2,Calculations!AB$2,Calculations!AB9))</f>
      </c>
      <c r="Q6" s="44">
        <f>IF(Calculations!A6&gt;Calculations!H$2,"",Calculations!AC$2)</f>
      </c>
      <c r="R6" s="44">
        <f>IF(Calculations!A6&gt;Calculations!H$2,"",Calculations!AD$2)</f>
      </c>
      <c r="S6" s="44">
        <f>IF(Calculations!A6&gt;Calculations!H$2,"",Calculations!AE$2)</f>
      </c>
      <c r="T6" s="44">
        <f>IF(Calculations!A6&gt;Calculations!H$2,"",Calculations!AF$2)</f>
      </c>
      <c r="U6" s="44">
        <f>IF(Calculations!A6&gt;Calculations!H$2,"",Calculations!AG$2)</f>
      </c>
      <c r="V6" s="44">
        <f>IF(Calculations!A6&gt;Calculations!H$2,"",Calculations!AH$2)</f>
      </c>
      <c r="W6" s="44">
        <f>IF(Calculations!A6&gt;Calculations!H$2,"",Calculations!AI$2)</f>
      </c>
      <c r="X6" s="46">
        <f>IF(Calculations!A6&gt;Calculations!H$2,"",IF(Calculations!A6&gt;Calculations!F$2,Calculations!AJ$2,Calculations!AJ9))</f>
      </c>
      <c r="Y6" s="44">
        <f>IF(Calculations!A6&gt;Calculations!H$2,"",IF(Calculations!A6&gt;Calculations!F$2,"",Calculations!AK9))</f>
      </c>
      <c r="Z6" s="45">
        <f ca="1">IF(Calculations!A6&gt;Calculations!H$2,"",INDIRECT("Calculations!"&amp;ADDRESS(Calculations!$C6,38)))</f>
      </c>
    </row>
    <row r="7" spans="1:26" ht="12.75">
      <c r="A7" s="42">
        <f>Calculations!B7</f>
      </c>
      <c r="B7" s="43">
        <f ca="1">IF(Calculations!A7&gt;Calculations!H$2,"",IF(Calculations!A7&gt;Calculations!F$2,INDIRECT("Calculations!"&amp;ADDRESS(Calculations!$C7,18)),""))</f>
      </c>
      <c r="C7" s="43">
        <f ca="1">IF(Calculations!A7&gt;Calculations!H$2,"",INDIRECT("Calculations!"&amp;ADDRESS(Calculations!$C7,19)))</f>
      </c>
      <c r="D7" s="47">
        <f ca="1">IF(Calculations!A7&gt;Calculations!H$2,"",INDIRECT("Calculations!"&amp;ADDRESS(Calculations!$C7,24)))</f>
      </c>
      <c r="E7" s="43">
        <f ca="1">IF(ISERROR(FIND("C",INDIRECT("Calculations!"&amp;ADDRESS(Calculations!$C7,20)))),"","Y")</f>
      </c>
      <c r="F7" s="43">
        <f ca="1">IF(ISERROR(FIND("F",INDIRECT("Calculations!"&amp;ADDRESS(Calculations!$C7,20)))),"","Y")</f>
      </c>
      <c r="G7" s="43">
        <f ca="1">IF(ISERROR(FIND("M",INDIRECT("Calculations!"&amp;ADDRESS(Calculations!$C7,20)))),"","Y")</f>
      </c>
      <c r="H7" s="43">
        <f ca="1">IF(ISERROR(FIND("E",INDIRECT("Calculations!"&amp;ADDRESS(Calculations!$C7,20)))),"","Y")</f>
      </c>
      <c r="I7" s="43">
        <f ca="1">IF(ISERROR(FIND("B",INDIRECT("Calculations!"&amp;ADDRESS(Calculations!$C7,20)))),"","Y")</f>
      </c>
      <c r="J7" s="43">
        <f ca="1">IF(ISERROR(FIND("G",INDIRECT("Calculations!"&amp;ADDRESS(Calculations!$C7,20)))),"","Y")</f>
      </c>
      <c r="K7" s="43">
        <f ca="1">IF(ISERROR(FIND("T",INDIRECT("Calculations!"&amp;ADDRESS(Calculations!$C7,20)))),"","Y")</f>
      </c>
      <c r="L7" s="45">
        <f ca="1">IF(Calculations!A7&gt;Calculations!H$2,"",INDIRECT("Calculations!"&amp;ADDRESS(Calculations!$C7,22)))</f>
      </c>
      <c r="M7" s="45">
        <f>IF(Calculations!A7&gt;Calculations!H$2,"",Calculations!Y$2)</f>
      </c>
      <c r="N7" s="44">
        <f>IF(Calculations!A7&gt;Calculations!H$2,"",IF(Calculations!A7&gt;Calculations!F$2,Calculations!Z$2,Calculations!Z10))</f>
      </c>
      <c r="O7" s="45">
        <f>IF(Calculations!A7&gt;Calculations!H$2,"",IF(Calculations!A7&gt;Calculations!F$2,Calculations!AA$2,Calculations!AA10))</f>
      </c>
      <c r="P7" s="45">
        <f>IF(Calculations!A7&gt;Calculations!H$2,"",IF(Calculations!A7&gt;Calculations!F$2,Calculations!AB$2,Calculations!AB10))</f>
      </c>
      <c r="Q7" s="44">
        <f>IF(Calculations!A7&gt;Calculations!H$2,"",Calculations!AC$2)</f>
      </c>
      <c r="R7" s="44">
        <f>IF(Calculations!A7&gt;Calculations!H$2,"",Calculations!AD$2)</f>
      </c>
      <c r="S7" s="44">
        <f>IF(Calculations!A7&gt;Calculations!H$2,"",Calculations!AE$2)</f>
      </c>
      <c r="T7" s="44">
        <f>IF(Calculations!A7&gt;Calculations!H$2,"",Calculations!AF$2)</f>
      </c>
      <c r="U7" s="44">
        <f>IF(Calculations!A7&gt;Calculations!H$2,"",Calculations!AG$2)</f>
      </c>
      <c r="V7" s="44">
        <f>IF(Calculations!A7&gt;Calculations!H$2,"",Calculations!AH$2)</f>
      </c>
      <c r="W7" s="44">
        <f>IF(Calculations!A7&gt;Calculations!H$2,"",Calculations!AI$2)</f>
      </c>
      <c r="X7" s="46">
        <f>IF(Calculations!A7&gt;Calculations!H$2,"",IF(Calculations!A7&gt;Calculations!F$2,Calculations!AJ$2,Calculations!AJ10))</f>
      </c>
      <c r="Y7" s="44">
        <f>IF(Calculations!A7&gt;Calculations!H$2,"",IF(Calculations!A7&gt;Calculations!F$2,"",Calculations!AK10))</f>
      </c>
      <c r="Z7" s="45">
        <f ca="1">IF(Calculations!A7&gt;Calculations!H$2,"",INDIRECT("Calculations!"&amp;ADDRESS(Calculations!$C7,38)))</f>
      </c>
    </row>
    <row r="8" spans="1:26" ht="12.75">
      <c r="A8" s="42">
        <f>Calculations!B8</f>
      </c>
      <c r="B8" s="43">
        <f ca="1">IF(Calculations!A8&gt;Calculations!H$2,"",IF(Calculations!A8&gt;Calculations!F$2,INDIRECT("Calculations!"&amp;ADDRESS(Calculations!$C8,18)),""))</f>
      </c>
      <c r="C8" s="43">
        <f ca="1">IF(Calculations!A8&gt;Calculations!H$2,"",INDIRECT("Calculations!"&amp;ADDRESS(Calculations!$C8,19)))</f>
      </c>
      <c r="D8" s="47">
        <f ca="1">IF(Calculations!A8&gt;Calculations!H$2,"",INDIRECT("Calculations!"&amp;ADDRESS(Calculations!$C8,24)))</f>
      </c>
      <c r="E8" s="43">
        <f ca="1">IF(ISERROR(FIND("C",INDIRECT("Calculations!"&amp;ADDRESS(Calculations!$C8,20)))),"","Y")</f>
      </c>
      <c r="F8" s="43">
        <f ca="1">IF(ISERROR(FIND("F",INDIRECT("Calculations!"&amp;ADDRESS(Calculations!$C8,20)))),"","Y")</f>
      </c>
      <c r="G8" s="43">
        <f ca="1">IF(ISERROR(FIND("M",INDIRECT("Calculations!"&amp;ADDRESS(Calculations!$C8,20)))),"","Y")</f>
      </c>
      <c r="H8" s="43">
        <f ca="1">IF(ISERROR(FIND("E",INDIRECT("Calculations!"&amp;ADDRESS(Calculations!$C8,20)))),"","Y")</f>
      </c>
      <c r="I8" s="43">
        <f ca="1">IF(ISERROR(FIND("B",INDIRECT("Calculations!"&amp;ADDRESS(Calculations!$C8,20)))),"","Y")</f>
      </c>
      <c r="J8" s="43">
        <f ca="1">IF(ISERROR(FIND("G",INDIRECT("Calculations!"&amp;ADDRESS(Calculations!$C8,20)))),"","Y")</f>
      </c>
      <c r="K8" s="43">
        <f ca="1">IF(ISERROR(FIND("T",INDIRECT("Calculations!"&amp;ADDRESS(Calculations!$C8,20)))),"","Y")</f>
      </c>
      <c r="L8" s="45">
        <f ca="1">IF(Calculations!A8&gt;Calculations!H$2,"",INDIRECT("Calculations!"&amp;ADDRESS(Calculations!$C8,22)))</f>
      </c>
      <c r="M8" s="45">
        <f>IF(Calculations!A8&gt;Calculations!H$2,"",Calculations!Y$2)</f>
      </c>
      <c r="N8" s="44">
        <f>IF(Calculations!A8&gt;Calculations!H$2,"",IF(Calculations!A8&gt;Calculations!F$2,Calculations!Z$2,Calculations!Z11))</f>
      </c>
      <c r="O8" s="45">
        <f>IF(Calculations!A8&gt;Calculations!H$2,"",IF(Calculations!A8&gt;Calculations!F$2,Calculations!AA$2,Calculations!AA11))</f>
      </c>
      <c r="P8" s="45">
        <f>IF(Calculations!A8&gt;Calculations!H$2,"",IF(Calculations!A8&gt;Calculations!F$2,Calculations!AB$2,Calculations!AB11))</f>
      </c>
      <c r="Q8" s="44">
        <f>IF(Calculations!A8&gt;Calculations!H$2,"",Calculations!AC$2)</f>
      </c>
      <c r="R8" s="44">
        <f>IF(Calculations!A8&gt;Calculations!H$2,"",Calculations!AD$2)</f>
      </c>
      <c r="S8" s="44">
        <f>IF(Calculations!A8&gt;Calculations!H$2,"",Calculations!AE$2)</f>
      </c>
      <c r="T8" s="44">
        <f>IF(Calculations!A8&gt;Calculations!H$2,"",Calculations!AF$2)</f>
      </c>
      <c r="U8" s="44">
        <f>IF(Calculations!A8&gt;Calculations!H$2,"",Calculations!AG$2)</f>
      </c>
      <c r="V8" s="44">
        <f>IF(Calculations!A8&gt;Calculations!H$2,"",Calculations!AH$2)</f>
      </c>
      <c r="W8" s="44">
        <f>IF(Calculations!A8&gt;Calculations!H$2,"",Calculations!AI$2)</f>
      </c>
      <c r="X8" s="46">
        <f>IF(Calculations!A8&gt;Calculations!H$2,"",IF(Calculations!A8&gt;Calculations!F$2,Calculations!AJ$2,Calculations!AJ11))</f>
      </c>
      <c r="Y8" s="44">
        <f>IF(Calculations!A8&gt;Calculations!H$2,"",IF(Calculations!A8&gt;Calculations!F$2,"",Calculations!AK11))</f>
      </c>
      <c r="Z8" s="45">
        <f ca="1">IF(Calculations!A8&gt;Calculations!H$2,"",INDIRECT("Calculations!"&amp;ADDRESS(Calculations!$C8,38)))</f>
      </c>
    </row>
    <row r="9" spans="1:26" ht="12.75">
      <c r="A9" s="42">
        <f>Calculations!B9</f>
      </c>
      <c r="B9" s="43">
        <f ca="1">IF(Calculations!A9&gt;Calculations!H$2,"",IF(Calculations!A9&gt;Calculations!F$2,INDIRECT("Calculations!"&amp;ADDRESS(Calculations!$C9,18)),""))</f>
      </c>
      <c r="C9" s="43">
        <f ca="1">IF(Calculations!A9&gt;Calculations!H$2,"",INDIRECT("Calculations!"&amp;ADDRESS(Calculations!$C9,19)))</f>
      </c>
      <c r="D9" s="47">
        <f ca="1">IF(Calculations!A9&gt;Calculations!H$2,"",INDIRECT("Calculations!"&amp;ADDRESS(Calculations!$C9,24)))</f>
      </c>
      <c r="E9" s="43">
        <f ca="1">IF(ISERROR(FIND("C",INDIRECT("Calculations!"&amp;ADDRESS(Calculations!$C9,20)))),"","Y")</f>
      </c>
      <c r="F9" s="43">
        <f ca="1">IF(ISERROR(FIND("F",INDIRECT("Calculations!"&amp;ADDRESS(Calculations!$C9,20)))),"","Y")</f>
      </c>
      <c r="G9" s="43">
        <f ca="1">IF(ISERROR(FIND("M",INDIRECT("Calculations!"&amp;ADDRESS(Calculations!$C9,20)))),"","Y")</f>
      </c>
      <c r="H9" s="43">
        <f ca="1">IF(ISERROR(FIND("E",INDIRECT("Calculations!"&amp;ADDRESS(Calculations!$C9,20)))),"","Y")</f>
      </c>
      <c r="I9" s="43">
        <f ca="1">IF(ISERROR(FIND("B",INDIRECT("Calculations!"&amp;ADDRESS(Calculations!$C9,20)))),"","Y")</f>
      </c>
      <c r="J9" s="43">
        <f ca="1">IF(ISERROR(FIND("G",INDIRECT("Calculations!"&amp;ADDRESS(Calculations!$C9,20)))),"","Y")</f>
      </c>
      <c r="K9" s="43">
        <f ca="1">IF(ISERROR(FIND("T",INDIRECT("Calculations!"&amp;ADDRESS(Calculations!$C9,20)))),"","Y")</f>
      </c>
      <c r="L9" s="45">
        <f ca="1">IF(Calculations!A9&gt;Calculations!H$2,"",INDIRECT("Calculations!"&amp;ADDRESS(Calculations!$C9,22)))</f>
      </c>
      <c r="M9" s="45">
        <f>IF(Calculations!A9&gt;Calculations!H$2,"",Calculations!Y$2)</f>
      </c>
      <c r="N9" s="44">
        <f>IF(Calculations!A9&gt;Calculations!H$2,"",IF(Calculations!A9&gt;Calculations!F$2,Calculations!Z$2,Calculations!Z12))</f>
      </c>
      <c r="O9" s="45">
        <f>IF(Calculations!A9&gt;Calculations!H$2,"",IF(Calculations!A9&gt;Calculations!F$2,Calculations!AA$2,Calculations!AA12))</f>
      </c>
      <c r="P9" s="45">
        <f>IF(Calculations!A9&gt;Calculations!H$2,"",IF(Calculations!A9&gt;Calculations!F$2,Calculations!AB$2,Calculations!AB12))</f>
      </c>
      <c r="Q9" s="44">
        <f>IF(Calculations!A9&gt;Calculations!H$2,"",Calculations!AC$2)</f>
      </c>
      <c r="R9" s="44">
        <f>IF(Calculations!A9&gt;Calculations!H$2,"",Calculations!AD$2)</f>
      </c>
      <c r="S9" s="44">
        <f>IF(Calculations!A9&gt;Calculations!H$2,"",Calculations!AE$2)</f>
      </c>
      <c r="T9" s="44">
        <f>IF(Calculations!A9&gt;Calculations!H$2,"",Calculations!AF$2)</f>
      </c>
      <c r="U9" s="44">
        <f>IF(Calculations!A9&gt;Calculations!H$2,"",Calculations!AG$2)</f>
      </c>
      <c r="V9" s="44">
        <f>IF(Calculations!A9&gt;Calculations!H$2,"",Calculations!AH$2)</f>
      </c>
      <c r="W9" s="44">
        <f>IF(Calculations!A9&gt;Calculations!H$2,"",Calculations!AI$2)</f>
      </c>
      <c r="X9" s="46">
        <f>IF(Calculations!A9&gt;Calculations!H$2,"",IF(Calculations!A9&gt;Calculations!F$2,Calculations!AJ$2,Calculations!AJ12))</f>
      </c>
      <c r="Y9" s="44">
        <f>IF(Calculations!A9&gt;Calculations!H$2,"",IF(Calculations!A9&gt;Calculations!F$2,"",Calculations!AK12))</f>
      </c>
      <c r="Z9" s="45">
        <f ca="1">IF(Calculations!A9&gt;Calculations!H$2,"",INDIRECT("Calculations!"&amp;ADDRESS(Calculations!$C9,38)))</f>
      </c>
    </row>
    <row r="10" spans="1:26" ht="12.75">
      <c r="A10" s="42">
        <f>Calculations!B10</f>
      </c>
      <c r="B10" s="43">
        <f ca="1">IF(Calculations!A10&gt;Calculations!H$2,"",IF(Calculations!A10&gt;Calculations!F$2,INDIRECT("Calculations!"&amp;ADDRESS(Calculations!$C10,18)),""))</f>
      </c>
      <c r="C10" s="43">
        <f ca="1">IF(Calculations!A10&gt;Calculations!H$2,"",INDIRECT("Calculations!"&amp;ADDRESS(Calculations!$C10,19)))</f>
      </c>
      <c r="D10" s="47">
        <f ca="1">IF(Calculations!A10&gt;Calculations!H$2,"",INDIRECT("Calculations!"&amp;ADDRESS(Calculations!$C10,24)))</f>
      </c>
      <c r="E10" s="43">
        <f ca="1">IF(ISERROR(FIND("C",INDIRECT("Calculations!"&amp;ADDRESS(Calculations!$C10,20)))),"","Y")</f>
      </c>
      <c r="F10" s="43">
        <f ca="1">IF(ISERROR(FIND("F",INDIRECT("Calculations!"&amp;ADDRESS(Calculations!$C10,20)))),"","Y")</f>
      </c>
      <c r="G10" s="43">
        <f ca="1">IF(ISERROR(FIND("M",INDIRECT("Calculations!"&amp;ADDRESS(Calculations!$C10,20)))),"","Y")</f>
      </c>
      <c r="H10" s="43">
        <f ca="1">IF(ISERROR(FIND("E",INDIRECT("Calculations!"&amp;ADDRESS(Calculations!$C10,20)))),"","Y")</f>
      </c>
      <c r="I10" s="43">
        <f ca="1">IF(ISERROR(FIND("B",INDIRECT("Calculations!"&amp;ADDRESS(Calculations!$C10,20)))),"","Y")</f>
      </c>
      <c r="J10" s="43">
        <f ca="1">IF(ISERROR(FIND("G",INDIRECT("Calculations!"&amp;ADDRESS(Calculations!$C10,20)))),"","Y")</f>
      </c>
      <c r="K10" s="43">
        <f ca="1">IF(ISERROR(FIND("T",INDIRECT("Calculations!"&amp;ADDRESS(Calculations!$C10,20)))),"","Y")</f>
      </c>
      <c r="L10" s="45">
        <f ca="1">IF(Calculations!A10&gt;Calculations!H$2,"",INDIRECT("Calculations!"&amp;ADDRESS(Calculations!$C10,22)))</f>
      </c>
      <c r="M10" s="45">
        <f>IF(Calculations!A10&gt;Calculations!H$2,"",Calculations!Y$2)</f>
      </c>
      <c r="N10" s="44">
        <f>IF(Calculations!A10&gt;Calculations!H$2,"",IF(Calculations!A10&gt;Calculations!F$2,Calculations!Z$2,Calculations!Z13))</f>
      </c>
      <c r="O10" s="45">
        <f>IF(Calculations!A10&gt;Calculations!H$2,"",IF(Calculations!A10&gt;Calculations!F$2,Calculations!AA$2,Calculations!AA13))</f>
      </c>
      <c r="P10" s="45">
        <f>IF(Calculations!A10&gt;Calculations!H$2,"",IF(Calculations!A10&gt;Calculations!F$2,Calculations!AB$2,Calculations!AB13))</f>
      </c>
      <c r="Q10" s="44">
        <f>IF(Calculations!A10&gt;Calculations!H$2,"",Calculations!AC$2)</f>
      </c>
      <c r="R10" s="44">
        <f>IF(Calculations!A10&gt;Calculations!H$2,"",Calculations!AD$2)</f>
      </c>
      <c r="S10" s="44">
        <f>IF(Calculations!A10&gt;Calculations!H$2,"",Calculations!AE$2)</f>
      </c>
      <c r="T10" s="44">
        <f>IF(Calculations!A10&gt;Calculations!H$2,"",Calculations!AF$2)</f>
      </c>
      <c r="U10" s="44">
        <f>IF(Calculations!A10&gt;Calculations!H$2,"",Calculations!AG$2)</f>
      </c>
      <c r="V10" s="44">
        <f>IF(Calculations!A10&gt;Calculations!H$2,"",Calculations!AH$2)</f>
      </c>
      <c r="W10" s="44">
        <f>IF(Calculations!A10&gt;Calculations!H$2,"",Calculations!AI$2)</f>
      </c>
      <c r="X10" s="46">
        <f>IF(Calculations!A10&gt;Calculations!H$2,"",IF(Calculations!A10&gt;Calculations!F$2,Calculations!AJ$2,Calculations!AJ13))</f>
      </c>
      <c r="Y10" s="44">
        <f>IF(Calculations!A10&gt;Calculations!H$2,"",IF(Calculations!A10&gt;Calculations!F$2,"",Calculations!AK13))</f>
      </c>
      <c r="Z10" s="45">
        <f ca="1">IF(Calculations!A10&gt;Calculations!H$2,"",INDIRECT("Calculations!"&amp;ADDRESS(Calculations!$C10,38)))</f>
      </c>
    </row>
    <row r="11" spans="1:26" ht="12.75">
      <c r="A11" s="42">
        <f>Calculations!B11</f>
      </c>
      <c r="B11" s="43">
        <f ca="1">IF(Calculations!A11&gt;Calculations!H$2,"",IF(Calculations!A11&gt;Calculations!F$2,INDIRECT("Calculations!"&amp;ADDRESS(Calculations!$C11,18)),""))</f>
      </c>
      <c r="C11" s="43">
        <f ca="1">IF(Calculations!A11&gt;Calculations!H$2,"",INDIRECT("Calculations!"&amp;ADDRESS(Calculations!$C11,19)))</f>
      </c>
      <c r="D11" s="47">
        <f ca="1">IF(Calculations!A11&gt;Calculations!H$2,"",INDIRECT("Calculations!"&amp;ADDRESS(Calculations!$C11,24)))</f>
      </c>
      <c r="E11" s="43">
        <f ca="1">IF(ISERROR(FIND("C",INDIRECT("Calculations!"&amp;ADDRESS(Calculations!$C11,20)))),"","Y")</f>
      </c>
      <c r="F11" s="43">
        <f ca="1">IF(ISERROR(FIND("F",INDIRECT("Calculations!"&amp;ADDRESS(Calculations!$C11,20)))),"","Y")</f>
      </c>
      <c r="G11" s="43">
        <f ca="1">IF(ISERROR(FIND("M",INDIRECT("Calculations!"&amp;ADDRESS(Calculations!$C11,20)))),"","Y")</f>
      </c>
      <c r="H11" s="43">
        <f ca="1">IF(ISERROR(FIND("E",INDIRECT("Calculations!"&amp;ADDRESS(Calculations!$C11,20)))),"","Y")</f>
      </c>
      <c r="I11" s="43">
        <f ca="1">IF(ISERROR(FIND("B",INDIRECT("Calculations!"&amp;ADDRESS(Calculations!$C11,20)))),"","Y")</f>
      </c>
      <c r="J11" s="43">
        <f ca="1">IF(ISERROR(FIND("G",INDIRECT("Calculations!"&amp;ADDRESS(Calculations!$C11,20)))),"","Y")</f>
      </c>
      <c r="K11" s="43">
        <f ca="1">IF(ISERROR(FIND("T",INDIRECT("Calculations!"&amp;ADDRESS(Calculations!$C11,20)))),"","Y")</f>
      </c>
      <c r="L11" s="45">
        <f ca="1">IF(Calculations!A11&gt;Calculations!H$2,"",INDIRECT("Calculations!"&amp;ADDRESS(Calculations!$C11,22)))</f>
      </c>
      <c r="M11" s="45">
        <f>IF(Calculations!A11&gt;Calculations!H$2,"",Calculations!Y$2)</f>
      </c>
      <c r="N11" s="44">
        <f>IF(Calculations!A11&gt;Calculations!H$2,"",IF(Calculations!A11&gt;Calculations!F$2,Calculations!Z$2,Calculations!Z14))</f>
      </c>
      <c r="O11" s="45">
        <f>IF(Calculations!A11&gt;Calculations!H$2,"",IF(Calculations!A11&gt;Calculations!F$2,Calculations!AA$2,Calculations!AA14))</f>
      </c>
      <c r="P11" s="45">
        <f>IF(Calculations!A11&gt;Calculations!H$2,"",IF(Calculations!A11&gt;Calculations!F$2,Calculations!AB$2,Calculations!AB14))</f>
      </c>
      <c r="Q11" s="44">
        <f>IF(Calculations!A11&gt;Calculations!H$2,"",Calculations!AC$2)</f>
      </c>
      <c r="R11" s="44">
        <f>IF(Calculations!A11&gt;Calculations!H$2,"",Calculations!AD$2)</f>
      </c>
      <c r="S11" s="44">
        <f>IF(Calculations!A11&gt;Calculations!H$2,"",Calculations!AE$2)</f>
      </c>
      <c r="T11" s="44">
        <f>IF(Calculations!A11&gt;Calculations!H$2,"",Calculations!AF$2)</f>
      </c>
      <c r="U11" s="44">
        <f>IF(Calculations!A11&gt;Calculations!H$2,"",Calculations!AG$2)</f>
      </c>
      <c r="V11" s="44">
        <f>IF(Calculations!A11&gt;Calculations!H$2,"",Calculations!AH$2)</f>
      </c>
      <c r="W11" s="44">
        <f>IF(Calculations!A11&gt;Calculations!H$2,"",Calculations!AI$2)</f>
      </c>
      <c r="X11" s="46">
        <f>IF(Calculations!A11&gt;Calculations!H$2,"",IF(Calculations!A11&gt;Calculations!F$2,Calculations!AJ$2,Calculations!AJ14))</f>
      </c>
      <c r="Y11" s="44">
        <f>IF(Calculations!A11&gt;Calculations!H$2,"",IF(Calculations!A11&gt;Calculations!F$2,"",Calculations!AK14))</f>
      </c>
      <c r="Z11" s="45">
        <f ca="1">IF(Calculations!A11&gt;Calculations!H$2,"",INDIRECT("Calculations!"&amp;ADDRESS(Calculations!$C11,38)))</f>
      </c>
    </row>
    <row r="12" spans="1:26" ht="12.75">
      <c r="A12" s="42">
        <f>Calculations!B12</f>
      </c>
      <c r="B12" s="43">
        <f ca="1">IF(Calculations!A12&gt;Calculations!H$2,"",IF(Calculations!A12&gt;Calculations!F$2,INDIRECT("Calculations!"&amp;ADDRESS(Calculations!$C12,18)),""))</f>
      </c>
      <c r="C12" s="43">
        <f ca="1">IF(Calculations!A12&gt;Calculations!H$2,"",INDIRECT("Calculations!"&amp;ADDRESS(Calculations!$C12,19)))</f>
      </c>
      <c r="D12" s="47">
        <f ca="1">IF(Calculations!A12&gt;Calculations!H$2,"",INDIRECT("Calculations!"&amp;ADDRESS(Calculations!$C12,24)))</f>
      </c>
      <c r="E12" s="43">
        <f ca="1">IF(ISERROR(FIND("C",INDIRECT("Calculations!"&amp;ADDRESS(Calculations!$C12,20)))),"","Y")</f>
      </c>
      <c r="F12" s="43">
        <f ca="1">IF(ISERROR(FIND("F",INDIRECT("Calculations!"&amp;ADDRESS(Calculations!$C12,20)))),"","Y")</f>
      </c>
      <c r="G12" s="43">
        <f ca="1">IF(ISERROR(FIND("M",INDIRECT("Calculations!"&amp;ADDRESS(Calculations!$C12,20)))),"","Y")</f>
      </c>
      <c r="H12" s="43">
        <f ca="1">IF(ISERROR(FIND("E",INDIRECT("Calculations!"&amp;ADDRESS(Calculations!$C12,20)))),"","Y")</f>
      </c>
      <c r="I12" s="43">
        <f ca="1">IF(ISERROR(FIND("B",INDIRECT("Calculations!"&amp;ADDRESS(Calculations!$C12,20)))),"","Y")</f>
      </c>
      <c r="J12" s="43">
        <f ca="1">IF(ISERROR(FIND("G",INDIRECT("Calculations!"&amp;ADDRESS(Calculations!$C12,20)))),"","Y")</f>
      </c>
      <c r="K12" s="43">
        <f ca="1">IF(ISERROR(FIND("T",INDIRECT("Calculations!"&amp;ADDRESS(Calculations!$C12,20)))),"","Y")</f>
      </c>
      <c r="L12" s="45">
        <f ca="1">IF(Calculations!A12&gt;Calculations!H$2,"",INDIRECT("Calculations!"&amp;ADDRESS(Calculations!$C12,22)))</f>
      </c>
      <c r="M12" s="45">
        <f>IF(Calculations!A12&gt;Calculations!H$2,"",Calculations!Y$2)</f>
      </c>
      <c r="N12" s="44">
        <f>IF(Calculations!A12&gt;Calculations!H$2,"",IF(Calculations!A12&gt;Calculations!F$2,Calculations!Z$2,Calculations!Z15))</f>
      </c>
      <c r="O12" s="45">
        <f>IF(Calculations!A12&gt;Calculations!H$2,"",IF(Calculations!A12&gt;Calculations!F$2,Calculations!AA$2,Calculations!AA15))</f>
      </c>
      <c r="P12" s="45">
        <f>IF(Calculations!A12&gt;Calculations!H$2,"",IF(Calculations!A12&gt;Calculations!F$2,Calculations!AB$2,Calculations!AB15))</f>
      </c>
      <c r="Q12" s="44">
        <f>IF(Calculations!A12&gt;Calculations!H$2,"",Calculations!AC$2)</f>
      </c>
      <c r="R12" s="44">
        <f>IF(Calculations!A12&gt;Calculations!H$2,"",Calculations!AD$2)</f>
      </c>
      <c r="S12" s="44">
        <f>IF(Calculations!A12&gt;Calculations!H$2,"",Calculations!AE$2)</f>
      </c>
      <c r="T12" s="44">
        <f>IF(Calculations!A12&gt;Calculations!H$2,"",Calculations!AF$2)</f>
      </c>
      <c r="U12" s="44">
        <f>IF(Calculations!A12&gt;Calculations!H$2,"",Calculations!AG$2)</f>
      </c>
      <c r="V12" s="44">
        <f>IF(Calculations!A12&gt;Calculations!H$2,"",Calculations!AH$2)</f>
      </c>
      <c r="W12" s="44">
        <f>IF(Calculations!A12&gt;Calculations!H$2,"",Calculations!AI$2)</f>
      </c>
      <c r="X12" s="46">
        <f>IF(Calculations!A12&gt;Calculations!H$2,"",IF(Calculations!A12&gt;Calculations!F$2,Calculations!AJ$2,Calculations!AJ15))</f>
      </c>
      <c r="Y12" s="44">
        <f>IF(Calculations!A12&gt;Calculations!H$2,"",IF(Calculations!A12&gt;Calculations!F$2,"",Calculations!AK15))</f>
      </c>
      <c r="Z12" s="45">
        <f ca="1">IF(Calculations!A12&gt;Calculations!H$2,"",INDIRECT("Calculations!"&amp;ADDRESS(Calculations!$C12,38)))</f>
      </c>
    </row>
    <row r="13" spans="1:26" ht="12.75">
      <c r="A13" s="42">
        <f>Calculations!B13</f>
      </c>
      <c r="B13" s="43">
        <f ca="1">IF(Calculations!A13&gt;Calculations!H$2,"",IF(Calculations!A13&gt;Calculations!F$2,INDIRECT("Calculations!"&amp;ADDRESS(Calculations!$C13,18)),""))</f>
      </c>
      <c r="C13" s="43">
        <f ca="1">IF(Calculations!A13&gt;Calculations!H$2,"",INDIRECT("Calculations!"&amp;ADDRESS(Calculations!$C13,19)))</f>
      </c>
      <c r="D13" s="47">
        <f ca="1">IF(Calculations!A13&gt;Calculations!H$2,"",INDIRECT("Calculations!"&amp;ADDRESS(Calculations!$C13,24)))</f>
      </c>
      <c r="E13" s="43">
        <f ca="1">IF(ISERROR(FIND("C",INDIRECT("Calculations!"&amp;ADDRESS(Calculations!$C13,20)))),"","Y")</f>
      </c>
      <c r="F13" s="43">
        <f ca="1">IF(ISERROR(FIND("F",INDIRECT("Calculations!"&amp;ADDRESS(Calculations!$C13,20)))),"","Y")</f>
      </c>
      <c r="G13" s="43">
        <f ca="1">IF(ISERROR(FIND("M",INDIRECT("Calculations!"&amp;ADDRESS(Calculations!$C13,20)))),"","Y")</f>
      </c>
      <c r="H13" s="43">
        <f ca="1">IF(ISERROR(FIND("E",INDIRECT("Calculations!"&amp;ADDRESS(Calculations!$C13,20)))),"","Y")</f>
      </c>
      <c r="I13" s="43">
        <f ca="1">IF(ISERROR(FIND("B",INDIRECT("Calculations!"&amp;ADDRESS(Calculations!$C13,20)))),"","Y")</f>
      </c>
      <c r="J13" s="43">
        <f ca="1">IF(ISERROR(FIND("G",INDIRECT("Calculations!"&amp;ADDRESS(Calculations!$C13,20)))),"","Y")</f>
      </c>
      <c r="K13" s="43">
        <f ca="1">IF(ISERROR(FIND("T",INDIRECT("Calculations!"&amp;ADDRESS(Calculations!$C13,20)))),"","Y")</f>
      </c>
      <c r="L13" s="45">
        <f ca="1">IF(Calculations!A13&gt;Calculations!H$2,"",INDIRECT("Calculations!"&amp;ADDRESS(Calculations!$C13,22)))</f>
      </c>
      <c r="M13" s="45">
        <f>IF(Calculations!A13&gt;Calculations!H$2,"",Calculations!Y$2)</f>
      </c>
      <c r="N13" s="44">
        <f>IF(Calculations!A13&gt;Calculations!H$2,"",IF(Calculations!A13&gt;Calculations!F$2,Calculations!Z$2,Calculations!Z16))</f>
      </c>
      <c r="O13" s="45">
        <f>IF(Calculations!A13&gt;Calculations!H$2,"",IF(Calculations!A13&gt;Calculations!F$2,Calculations!AA$2,Calculations!AA16))</f>
      </c>
      <c r="P13" s="45">
        <f>IF(Calculations!A13&gt;Calculations!H$2,"",IF(Calculations!A13&gt;Calculations!F$2,Calculations!AB$2,Calculations!AB16))</f>
      </c>
      <c r="Q13" s="44">
        <f>IF(Calculations!A13&gt;Calculations!H$2,"",Calculations!AC$2)</f>
      </c>
      <c r="R13" s="44">
        <f>IF(Calculations!A13&gt;Calculations!H$2,"",Calculations!AD$2)</f>
      </c>
      <c r="S13" s="44">
        <f>IF(Calculations!A13&gt;Calculations!H$2,"",Calculations!AE$2)</f>
      </c>
      <c r="T13" s="44">
        <f>IF(Calculations!A13&gt;Calculations!H$2,"",Calculations!AF$2)</f>
      </c>
      <c r="U13" s="44">
        <f>IF(Calculations!A13&gt;Calculations!H$2,"",Calculations!AG$2)</f>
      </c>
      <c r="V13" s="44">
        <f>IF(Calculations!A13&gt;Calculations!H$2,"",Calculations!AH$2)</f>
      </c>
      <c r="W13" s="44">
        <f>IF(Calculations!A13&gt;Calculations!H$2,"",Calculations!AI$2)</f>
      </c>
      <c r="X13" s="46">
        <f>IF(Calculations!A13&gt;Calculations!H$2,"",IF(Calculations!A13&gt;Calculations!F$2,Calculations!AJ$2,Calculations!AJ16))</f>
      </c>
      <c r="Y13" s="44">
        <f>IF(Calculations!A13&gt;Calculations!H$2,"",IF(Calculations!A13&gt;Calculations!F$2,"",Calculations!AK16))</f>
      </c>
      <c r="Z13" s="45">
        <f ca="1">IF(Calculations!A13&gt;Calculations!H$2,"",INDIRECT("Calculations!"&amp;ADDRESS(Calculations!$C13,38)))</f>
      </c>
    </row>
    <row r="14" spans="1:26" ht="12.75">
      <c r="A14" s="42">
        <f>Calculations!B14</f>
      </c>
      <c r="B14" s="43">
        <f ca="1">IF(Calculations!A14&gt;Calculations!H$2,"",IF(Calculations!A14&gt;Calculations!F$2,INDIRECT("Calculations!"&amp;ADDRESS(Calculations!$C14,18)),""))</f>
      </c>
      <c r="C14" s="43">
        <f ca="1">IF(Calculations!A14&gt;Calculations!H$2,"",INDIRECT("Calculations!"&amp;ADDRESS(Calculations!$C14,19)))</f>
      </c>
      <c r="D14" s="47">
        <f ca="1">IF(Calculations!A14&gt;Calculations!H$2,"",INDIRECT("Calculations!"&amp;ADDRESS(Calculations!$C14,24)))</f>
      </c>
      <c r="E14" s="43">
        <f ca="1">IF(ISERROR(FIND("C",INDIRECT("Calculations!"&amp;ADDRESS(Calculations!$C14,20)))),"","Y")</f>
      </c>
      <c r="F14" s="43">
        <f ca="1">IF(ISERROR(FIND("F",INDIRECT("Calculations!"&amp;ADDRESS(Calculations!$C14,20)))),"","Y")</f>
      </c>
      <c r="G14" s="43">
        <f ca="1">IF(ISERROR(FIND("M",INDIRECT("Calculations!"&amp;ADDRESS(Calculations!$C14,20)))),"","Y")</f>
      </c>
      <c r="H14" s="43">
        <f ca="1">IF(ISERROR(FIND("E",INDIRECT("Calculations!"&amp;ADDRESS(Calculations!$C14,20)))),"","Y")</f>
      </c>
      <c r="I14" s="43">
        <f ca="1">IF(ISERROR(FIND("B",INDIRECT("Calculations!"&amp;ADDRESS(Calculations!$C14,20)))),"","Y")</f>
      </c>
      <c r="J14" s="43">
        <f ca="1">IF(ISERROR(FIND("G",INDIRECT("Calculations!"&amp;ADDRESS(Calculations!$C14,20)))),"","Y")</f>
      </c>
      <c r="K14" s="43">
        <f ca="1">IF(ISERROR(FIND("T",INDIRECT("Calculations!"&amp;ADDRESS(Calculations!$C14,20)))),"","Y")</f>
      </c>
      <c r="L14" s="45">
        <f ca="1">IF(Calculations!A14&gt;Calculations!H$2,"",INDIRECT("Calculations!"&amp;ADDRESS(Calculations!$C14,22)))</f>
      </c>
      <c r="M14" s="45">
        <f>IF(Calculations!A14&gt;Calculations!H$2,"",Calculations!Y$2)</f>
      </c>
      <c r="N14" s="44">
        <f>IF(Calculations!A14&gt;Calculations!H$2,"",IF(Calculations!A14&gt;Calculations!F$2,Calculations!Z$2,Calculations!Z17))</f>
      </c>
      <c r="O14" s="45">
        <f>IF(Calculations!A14&gt;Calculations!H$2,"",IF(Calculations!A14&gt;Calculations!F$2,Calculations!AA$2,Calculations!AA17))</f>
      </c>
      <c r="P14" s="45">
        <f>IF(Calculations!A14&gt;Calculations!H$2,"",IF(Calculations!A14&gt;Calculations!F$2,Calculations!AB$2,Calculations!AB17))</f>
      </c>
      <c r="Q14" s="44">
        <f>IF(Calculations!A14&gt;Calculations!H$2,"",Calculations!AC$2)</f>
      </c>
      <c r="R14" s="44">
        <f>IF(Calculations!A14&gt;Calculations!H$2,"",Calculations!AD$2)</f>
      </c>
      <c r="S14" s="44">
        <f>IF(Calculations!A14&gt;Calculations!H$2,"",Calculations!AE$2)</f>
      </c>
      <c r="T14" s="44">
        <f>IF(Calculations!A14&gt;Calculations!H$2,"",Calculations!AF$2)</f>
      </c>
      <c r="U14" s="44">
        <f>IF(Calculations!A14&gt;Calculations!H$2,"",Calculations!AG$2)</f>
      </c>
      <c r="V14" s="44">
        <f>IF(Calculations!A14&gt;Calculations!H$2,"",Calculations!AH$2)</f>
      </c>
      <c r="W14" s="44">
        <f>IF(Calculations!A14&gt;Calculations!H$2,"",Calculations!AI$2)</f>
      </c>
      <c r="X14" s="46">
        <f>IF(Calculations!A14&gt;Calculations!H$2,"",IF(Calculations!A14&gt;Calculations!F$2,Calculations!AJ$2,Calculations!AJ17))</f>
      </c>
      <c r="Y14" s="44">
        <f>IF(Calculations!A14&gt;Calculations!H$2,"",IF(Calculations!A14&gt;Calculations!F$2,"",Calculations!AK17))</f>
      </c>
      <c r="Z14" s="45">
        <f ca="1">IF(Calculations!A14&gt;Calculations!H$2,"",INDIRECT("Calculations!"&amp;ADDRESS(Calculations!$C14,38)))</f>
      </c>
    </row>
    <row r="15" spans="1:26" ht="12.75">
      <c r="A15" s="42">
        <f>Calculations!B15</f>
      </c>
      <c r="B15" s="43">
        <f ca="1">IF(Calculations!A15&gt;Calculations!H$2,"",IF(Calculations!A15&gt;Calculations!F$2,INDIRECT("Calculations!"&amp;ADDRESS(Calculations!$C15,18)),""))</f>
      </c>
      <c r="C15" s="43">
        <f ca="1">IF(Calculations!A15&gt;Calculations!H$2,"",INDIRECT("Calculations!"&amp;ADDRESS(Calculations!$C15,19)))</f>
      </c>
      <c r="D15" s="47">
        <f ca="1">IF(Calculations!A15&gt;Calculations!H$2,"",INDIRECT("Calculations!"&amp;ADDRESS(Calculations!$C15,24)))</f>
      </c>
      <c r="E15" s="43">
        <f ca="1">IF(ISERROR(FIND("C",INDIRECT("Calculations!"&amp;ADDRESS(Calculations!$C15,20)))),"","Y")</f>
      </c>
      <c r="F15" s="43">
        <f ca="1">IF(ISERROR(FIND("F",INDIRECT("Calculations!"&amp;ADDRESS(Calculations!$C15,20)))),"","Y")</f>
      </c>
      <c r="G15" s="43">
        <f ca="1">IF(ISERROR(FIND("M",INDIRECT("Calculations!"&amp;ADDRESS(Calculations!$C15,20)))),"","Y")</f>
      </c>
      <c r="H15" s="43">
        <f ca="1">IF(ISERROR(FIND("E",INDIRECT("Calculations!"&amp;ADDRESS(Calculations!$C15,20)))),"","Y")</f>
      </c>
      <c r="I15" s="43">
        <f ca="1">IF(ISERROR(FIND("B",INDIRECT("Calculations!"&amp;ADDRESS(Calculations!$C15,20)))),"","Y")</f>
      </c>
      <c r="J15" s="43">
        <f ca="1">IF(ISERROR(FIND("G",INDIRECT("Calculations!"&amp;ADDRESS(Calculations!$C15,20)))),"","Y")</f>
      </c>
      <c r="K15" s="43">
        <f ca="1">IF(ISERROR(FIND("T",INDIRECT("Calculations!"&amp;ADDRESS(Calculations!$C15,20)))),"","Y")</f>
      </c>
      <c r="L15" s="45">
        <f ca="1">IF(Calculations!A15&gt;Calculations!H$2,"",INDIRECT("Calculations!"&amp;ADDRESS(Calculations!$C15,22)))</f>
      </c>
      <c r="M15" s="45">
        <f>IF(Calculations!A15&gt;Calculations!H$2,"",Calculations!Y$2)</f>
      </c>
      <c r="N15" s="44">
        <f>IF(Calculations!A15&gt;Calculations!H$2,"",IF(Calculations!A15&gt;Calculations!F$2,Calculations!Z$2,Calculations!Z18))</f>
      </c>
      <c r="O15" s="45">
        <f>IF(Calculations!A15&gt;Calculations!H$2,"",IF(Calculations!A15&gt;Calculations!F$2,Calculations!AA$2,Calculations!AA18))</f>
      </c>
      <c r="P15" s="45">
        <f>IF(Calculations!A15&gt;Calculations!H$2,"",IF(Calculations!A15&gt;Calculations!F$2,Calculations!AB$2,Calculations!AB18))</f>
      </c>
      <c r="Q15" s="44">
        <f>IF(Calculations!A15&gt;Calculations!H$2,"",Calculations!AC$2)</f>
      </c>
      <c r="R15" s="44">
        <f>IF(Calculations!A15&gt;Calculations!H$2,"",Calculations!AD$2)</f>
      </c>
      <c r="S15" s="44">
        <f>IF(Calculations!A15&gt;Calculations!H$2,"",Calculations!AE$2)</f>
      </c>
      <c r="T15" s="44">
        <f>IF(Calculations!A15&gt;Calculations!H$2,"",Calculations!AF$2)</f>
      </c>
      <c r="U15" s="44">
        <f>IF(Calculations!A15&gt;Calculations!H$2,"",Calculations!AG$2)</f>
      </c>
      <c r="V15" s="44">
        <f>IF(Calculations!A15&gt;Calculations!H$2,"",Calculations!AH$2)</f>
      </c>
      <c r="W15" s="44">
        <f>IF(Calculations!A15&gt;Calculations!H$2,"",Calculations!AI$2)</f>
      </c>
      <c r="X15" s="46">
        <f>IF(Calculations!A15&gt;Calculations!H$2,"",IF(Calculations!A15&gt;Calculations!F$2,Calculations!AJ$2,Calculations!AJ18))</f>
      </c>
      <c r="Y15" s="44">
        <f>IF(Calculations!A15&gt;Calculations!H$2,"",IF(Calculations!A15&gt;Calculations!F$2,"",Calculations!AK18))</f>
      </c>
      <c r="Z15" s="45">
        <f ca="1">IF(Calculations!A15&gt;Calculations!H$2,"",INDIRECT("Calculations!"&amp;ADDRESS(Calculations!$C15,38)))</f>
      </c>
    </row>
    <row r="16" spans="1:26" ht="12.75">
      <c r="A16" s="42">
        <f>Calculations!B16</f>
      </c>
      <c r="B16" s="43">
        <f ca="1">IF(Calculations!A16&gt;Calculations!H$2,"",IF(Calculations!A16&gt;Calculations!F$2,INDIRECT("Calculations!"&amp;ADDRESS(Calculations!$C16,18)),""))</f>
      </c>
      <c r="C16" s="43">
        <f ca="1">IF(Calculations!A16&gt;Calculations!H$2,"",INDIRECT("Calculations!"&amp;ADDRESS(Calculations!$C16,19)))</f>
      </c>
      <c r="D16" s="47">
        <f ca="1">IF(Calculations!A16&gt;Calculations!H$2,"",INDIRECT("Calculations!"&amp;ADDRESS(Calculations!$C16,24)))</f>
      </c>
      <c r="E16" s="43">
        <f ca="1">IF(ISERROR(FIND("C",INDIRECT("Calculations!"&amp;ADDRESS(Calculations!$C16,20)))),"","Y")</f>
      </c>
      <c r="F16" s="43">
        <f ca="1">IF(ISERROR(FIND("F",INDIRECT("Calculations!"&amp;ADDRESS(Calculations!$C16,20)))),"","Y")</f>
      </c>
      <c r="G16" s="43">
        <f ca="1">IF(ISERROR(FIND("M",INDIRECT("Calculations!"&amp;ADDRESS(Calculations!$C16,20)))),"","Y")</f>
      </c>
      <c r="H16" s="43">
        <f ca="1">IF(ISERROR(FIND("E",INDIRECT("Calculations!"&amp;ADDRESS(Calculations!$C16,20)))),"","Y")</f>
      </c>
      <c r="I16" s="43">
        <f ca="1">IF(ISERROR(FIND("B",INDIRECT("Calculations!"&amp;ADDRESS(Calculations!$C16,20)))),"","Y")</f>
      </c>
      <c r="J16" s="43">
        <f ca="1">IF(ISERROR(FIND("G",INDIRECT("Calculations!"&amp;ADDRESS(Calculations!$C16,20)))),"","Y")</f>
      </c>
      <c r="K16" s="43">
        <f ca="1">IF(ISERROR(FIND("T",INDIRECT("Calculations!"&amp;ADDRESS(Calculations!$C16,20)))),"","Y")</f>
      </c>
      <c r="L16" s="45">
        <f ca="1">IF(Calculations!A16&gt;Calculations!H$2,"",INDIRECT("Calculations!"&amp;ADDRESS(Calculations!$C16,22)))</f>
      </c>
      <c r="M16" s="45">
        <f>IF(Calculations!A16&gt;Calculations!H$2,"",Calculations!Y$2)</f>
      </c>
      <c r="N16" s="44">
        <f>IF(Calculations!A16&gt;Calculations!H$2,"",IF(Calculations!A16&gt;Calculations!F$2,Calculations!Z$2,Calculations!Z19))</f>
      </c>
      <c r="O16" s="45">
        <f>IF(Calculations!A16&gt;Calculations!H$2,"",IF(Calculations!A16&gt;Calculations!F$2,Calculations!AA$2,Calculations!AA19))</f>
      </c>
      <c r="P16" s="45">
        <f>IF(Calculations!A16&gt;Calculations!H$2,"",IF(Calculations!A16&gt;Calculations!F$2,Calculations!AB$2,Calculations!AB19))</f>
      </c>
      <c r="Q16" s="44">
        <f>IF(Calculations!A16&gt;Calculations!H$2,"",Calculations!AC$2)</f>
      </c>
      <c r="R16" s="44">
        <f>IF(Calculations!A16&gt;Calculations!H$2,"",Calculations!AD$2)</f>
      </c>
      <c r="S16" s="44">
        <f>IF(Calculations!A16&gt;Calculations!H$2,"",Calculations!AE$2)</f>
      </c>
      <c r="T16" s="44">
        <f>IF(Calculations!A16&gt;Calculations!H$2,"",Calculations!AF$2)</f>
      </c>
      <c r="U16" s="44">
        <f>IF(Calculations!A16&gt;Calculations!H$2,"",Calculations!AG$2)</f>
      </c>
      <c r="V16" s="44">
        <f>IF(Calculations!A16&gt;Calculations!H$2,"",Calculations!AH$2)</f>
      </c>
      <c r="W16" s="44">
        <f>IF(Calculations!A16&gt;Calculations!H$2,"",Calculations!AI$2)</f>
      </c>
      <c r="X16" s="46">
        <f>IF(Calculations!A16&gt;Calculations!H$2,"",IF(Calculations!A16&gt;Calculations!F$2,Calculations!AJ$2,Calculations!AJ19))</f>
      </c>
      <c r="Y16" s="44">
        <f>IF(Calculations!A16&gt;Calculations!H$2,"",IF(Calculations!A16&gt;Calculations!F$2,"",Calculations!AK19))</f>
      </c>
      <c r="Z16" s="45">
        <f ca="1">IF(Calculations!A16&gt;Calculations!H$2,"",INDIRECT("Calculations!"&amp;ADDRESS(Calculations!$C16,38)))</f>
      </c>
    </row>
    <row r="17" spans="1:26" ht="12.75">
      <c r="A17" s="42">
        <f>Calculations!B17</f>
      </c>
      <c r="B17" s="43">
        <f ca="1">IF(Calculations!A17&gt;Calculations!H$2,"",IF(Calculations!A17&gt;Calculations!F$2,INDIRECT("Calculations!"&amp;ADDRESS(Calculations!$C17,18)),""))</f>
      </c>
      <c r="C17" s="43">
        <f ca="1">IF(Calculations!A17&gt;Calculations!H$2,"",INDIRECT("Calculations!"&amp;ADDRESS(Calculations!$C17,19)))</f>
      </c>
      <c r="D17" s="47">
        <f ca="1">IF(Calculations!A17&gt;Calculations!H$2,"",INDIRECT("Calculations!"&amp;ADDRESS(Calculations!$C17,24)))</f>
      </c>
      <c r="E17" s="43">
        <f ca="1">IF(ISERROR(FIND("C",INDIRECT("Calculations!"&amp;ADDRESS(Calculations!$C17,20)))),"","Y")</f>
      </c>
      <c r="F17" s="43">
        <f ca="1">IF(ISERROR(FIND("F",INDIRECT("Calculations!"&amp;ADDRESS(Calculations!$C17,20)))),"","Y")</f>
      </c>
      <c r="G17" s="43">
        <f ca="1">IF(ISERROR(FIND("M",INDIRECT("Calculations!"&amp;ADDRESS(Calculations!$C17,20)))),"","Y")</f>
      </c>
      <c r="H17" s="43">
        <f ca="1">IF(ISERROR(FIND("E",INDIRECT("Calculations!"&amp;ADDRESS(Calculations!$C17,20)))),"","Y")</f>
      </c>
      <c r="I17" s="43">
        <f ca="1">IF(ISERROR(FIND("B",INDIRECT("Calculations!"&amp;ADDRESS(Calculations!$C17,20)))),"","Y")</f>
      </c>
      <c r="J17" s="43">
        <f ca="1">IF(ISERROR(FIND("G",INDIRECT("Calculations!"&amp;ADDRESS(Calculations!$C17,20)))),"","Y")</f>
      </c>
      <c r="K17" s="43">
        <f ca="1">IF(ISERROR(FIND("T",INDIRECT("Calculations!"&amp;ADDRESS(Calculations!$C17,20)))),"","Y")</f>
      </c>
      <c r="L17" s="45">
        <f ca="1">IF(Calculations!A17&gt;Calculations!H$2,"",INDIRECT("Calculations!"&amp;ADDRESS(Calculations!$C17,22)))</f>
      </c>
      <c r="M17" s="45">
        <f>IF(Calculations!A17&gt;Calculations!H$2,"",Calculations!Y$2)</f>
      </c>
      <c r="N17" s="44">
        <f>IF(Calculations!A17&gt;Calculations!H$2,"",IF(Calculations!A17&gt;Calculations!F$2,Calculations!Z$2,Calculations!#REF!))</f>
      </c>
      <c r="O17" s="45">
        <f>IF(Calculations!A17&gt;Calculations!H$2,"",IF(Calculations!A17&gt;Calculations!F$2,Calculations!AA$2,Calculations!#REF!))</f>
      </c>
      <c r="P17" s="45">
        <f>IF(Calculations!A17&gt;Calculations!H$2,"",IF(Calculations!A17&gt;Calculations!F$2,Calculations!AB$2,Calculations!#REF!))</f>
      </c>
      <c r="Q17" s="44">
        <f>IF(Calculations!A17&gt;Calculations!H$2,"",Calculations!AC$2)</f>
      </c>
      <c r="R17" s="44">
        <f>IF(Calculations!A17&gt;Calculations!H$2,"",Calculations!AD$2)</f>
      </c>
      <c r="S17" s="44">
        <f>IF(Calculations!A17&gt;Calculations!H$2,"",Calculations!AE$2)</f>
      </c>
      <c r="T17" s="44">
        <f>IF(Calculations!A17&gt;Calculations!H$2,"",Calculations!AF$2)</f>
      </c>
      <c r="U17" s="44">
        <f>IF(Calculations!A17&gt;Calculations!H$2,"",Calculations!AG$2)</f>
      </c>
      <c r="V17" s="44">
        <f>IF(Calculations!A17&gt;Calculations!H$2,"",Calculations!AH$2)</f>
      </c>
      <c r="W17" s="44">
        <f>IF(Calculations!A17&gt;Calculations!H$2,"",Calculations!AI$2)</f>
      </c>
      <c r="X17" s="46">
        <f>IF(Calculations!A17&gt;Calculations!H$2,"",IF(Calculations!A17&gt;Calculations!F$2,Calculations!AJ$2,Calculations!#REF!))</f>
      </c>
      <c r="Y17" s="44">
        <f>IF(Calculations!A17&gt;Calculations!H$2,"",IF(Calculations!A17&gt;Calculations!F$2,"",Calculations!#REF!))</f>
      </c>
      <c r="Z17" s="45">
        <f ca="1">IF(Calculations!A17&gt;Calculations!H$2,"",INDIRECT("Calculations!"&amp;ADDRESS(Calculations!$C17,38)))</f>
      </c>
    </row>
    <row r="18" spans="1:26" ht="12.75">
      <c r="A18" s="42">
        <f>Calculations!B18</f>
      </c>
      <c r="B18" s="43">
        <f ca="1">IF(Calculations!A18&gt;Calculations!H$2,"",IF(Calculations!A18&gt;Calculations!F$2,INDIRECT("Calculations!"&amp;ADDRESS(Calculations!$C18,18)),""))</f>
      </c>
      <c r="C18" s="43">
        <f ca="1">IF(Calculations!A18&gt;Calculations!H$2,"",INDIRECT("Calculations!"&amp;ADDRESS(Calculations!$C18,19)))</f>
      </c>
      <c r="D18" s="47">
        <f ca="1">IF(Calculations!A18&gt;Calculations!H$2,"",INDIRECT("Calculations!"&amp;ADDRESS(Calculations!$C18,24)))</f>
      </c>
      <c r="E18" s="43">
        <f ca="1">IF(ISERROR(FIND("C",INDIRECT("Calculations!"&amp;ADDRESS(Calculations!$C18,20)))),"","Y")</f>
      </c>
      <c r="F18" s="43">
        <f ca="1">IF(ISERROR(FIND("F",INDIRECT("Calculations!"&amp;ADDRESS(Calculations!$C18,20)))),"","Y")</f>
      </c>
      <c r="G18" s="43">
        <f ca="1">IF(ISERROR(FIND("M",INDIRECT("Calculations!"&amp;ADDRESS(Calculations!$C18,20)))),"","Y")</f>
      </c>
      <c r="H18" s="43">
        <f ca="1">IF(ISERROR(FIND("E",INDIRECT("Calculations!"&amp;ADDRESS(Calculations!$C18,20)))),"","Y")</f>
      </c>
      <c r="I18" s="43">
        <f ca="1">IF(ISERROR(FIND("B",INDIRECT("Calculations!"&amp;ADDRESS(Calculations!$C18,20)))),"","Y")</f>
      </c>
      <c r="J18" s="43">
        <f ca="1">IF(ISERROR(FIND("G",INDIRECT("Calculations!"&amp;ADDRESS(Calculations!$C18,20)))),"","Y")</f>
      </c>
      <c r="K18" s="43">
        <f ca="1">IF(ISERROR(FIND("T",INDIRECT("Calculations!"&amp;ADDRESS(Calculations!$C18,20)))),"","Y")</f>
      </c>
      <c r="L18" s="45">
        <f ca="1">IF(Calculations!A18&gt;Calculations!H$2,"",INDIRECT("Calculations!"&amp;ADDRESS(Calculations!$C18,22)))</f>
      </c>
      <c r="M18" s="45">
        <f>IF(Calculations!A18&gt;Calculations!H$2,"",Calculations!Y$2)</f>
      </c>
      <c r="N18" s="44">
        <f>IF(Calculations!A18&gt;Calculations!H$2,"",IF(Calculations!A18&gt;Calculations!F$2,Calculations!Z$2,Calculations!#REF!))</f>
      </c>
      <c r="O18" s="45">
        <f>IF(Calculations!A18&gt;Calculations!H$2,"",IF(Calculations!A18&gt;Calculations!F$2,Calculations!AA$2,Calculations!#REF!))</f>
      </c>
      <c r="P18" s="45">
        <f>IF(Calculations!A18&gt;Calculations!H$2,"",IF(Calculations!A18&gt;Calculations!F$2,Calculations!AB$2,Calculations!#REF!))</f>
      </c>
      <c r="Q18" s="44">
        <f>IF(Calculations!A18&gt;Calculations!H$2,"",Calculations!AC$2)</f>
      </c>
      <c r="R18" s="44">
        <f>IF(Calculations!A18&gt;Calculations!H$2,"",Calculations!AD$2)</f>
      </c>
      <c r="S18" s="44">
        <f>IF(Calculations!A18&gt;Calculations!H$2,"",Calculations!AE$2)</f>
      </c>
      <c r="T18" s="44">
        <f>IF(Calculations!A18&gt;Calculations!H$2,"",Calculations!AF$2)</f>
      </c>
      <c r="U18" s="44">
        <f>IF(Calculations!A18&gt;Calculations!H$2,"",Calculations!AG$2)</f>
      </c>
      <c r="V18" s="44">
        <f>IF(Calculations!A18&gt;Calculations!H$2,"",Calculations!AH$2)</f>
      </c>
      <c r="W18" s="44">
        <f>IF(Calculations!A18&gt;Calculations!H$2,"",Calculations!AI$2)</f>
      </c>
      <c r="X18" s="46">
        <f>IF(Calculations!A18&gt;Calculations!H$2,"",IF(Calculations!A18&gt;Calculations!F$2,Calculations!AJ$2,Calculations!#REF!))</f>
      </c>
      <c r="Y18" s="44">
        <f>IF(Calculations!A18&gt;Calculations!H$2,"",IF(Calculations!A18&gt;Calculations!F$2,"",Calculations!#REF!))</f>
      </c>
      <c r="Z18" s="45">
        <f ca="1">IF(Calculations!A18&gt;Calculations!H$2,"",INDIRECT("Calculations!"&amp;ADDRESS(Calculations!$C18,38)))</f>
      </c>
    </row>
    <row r="19" spans="1:26" ht="12.75">
      <c r="A19" s="42">
        <f>Calculations!B19</f>
      </c>
      <c r="B19" s="43">
        <f ca="1">IF(Calculations!A19&gt;Calculations!H$2,"",IF(Calculations!A19&gt;Calculations!F$2,INDIRECT("Calculations!"&amp;ADDRESS(Calculations!$C19,18)),""))</f>
      </c>
      <c r="C19" s="43">
        <f ca="1">IF(Calculations!A19&gt;Calculations!H$2,"",INDIRECT("Calculations!"&amp;ADDRESS(Calculations!$C19,19)))</f>
      </c>
      <c r="D19" s="47">
        <f ca="1">IF(Calculations!A19&gt;Calculations!H$2,"",INDIRECT("Calculations!"&amp;ADDRESS(Calculations!$C19,24)))</f>
      </c>
      <c r="E19" s="43">
        <f ca="1">IF(ISERROR(FIND("C",INDIRECT("Calculations!"&amp;ADDRESS(Calculations!$C19,20)))),"","Y")</f>
      </c>
      <c r="F19" s="43">
        <f ca="1">IF(ISERROR(FIND("F",INDIRECT("Calculations!"&amp;ADDRESS(Calculations!$C19,20)))),"","Y")</f>
      </c>
      <c r="G19" s="43">
        <f ca="1">IF(ISERROR(FIND("M",INDIRECT("Calculations!"&amp;ADDRESS(Calculations!$C19,20)))),"","Y")</f>
      </c>
      <c r="H19" s="43">
        <f ca="1">IF(ISERROR(FIND("E",INDIRECT("Calculations!"&amp;ADDRESS(Calculations!$C19,20)))),"","Y")</f>
      </c>
      <c r="I19" s="43">
        <f ca="1">IF(ISERROR(FIND("B",INDIRECT("Calculations!"&amp;ADDRESS(Calculations!$C19,20)))),"","Y")</f>
      </c>
      <c r="J19" s="43">
        <f ca="1">IF(ISERROR(FIND("G",INDIRECT("Calculations!"&amp;ADDRESS(Calculations!$C19,20)))),"","Y")</f>
      </c>
      <c r="K19" s="43">
        <f ca="1">IF(ISERROR(FIND("T",INDIRECT("Calculations!"&amp;ADDRESS(Calculations!$C19,20)))),"","Y")</f>
      </c>
      <c r="L19" s="45">
        <f ca="1">IF(Calculations!A19&gt;Calculations!H$2,"",INDIRECT("Calculations!"&amp;ADDRESS(Calculations!$C19,22)))</f>
      </c>
      <c r="M19" s="45">
        <f>IF(Calculations!A19&gt;Calculations!H$2,"",Calculations!Y$2)</f>
      </c>
      <c r="N19" s="44">
        <f>IF(Calculations!A19&gt;Calculations!H$2,"",IF(Calculations!A19&gt;Calculations!F$2,Calculations!Z$2,Calculations!#REF!))</f>
      </c>
      <c r="O19" s="45">
        <f>IF(Calculations!A19&gt;Calculations!H$2,"",IF(Calculations!A19&gt;Calculations!F$2,Calculations!AA$2,Calculations!#REF!))</f>
      </c>
      <c r="P19" s="45">
        <f>IF(Calculations!A19&gt;Calculations!H$2,"",IF(Calculations!A19&gt;Calculations!F$2,Calculations!AB$2,Calculations!#REF!))</f>
      </c>
      <c r="Q19" s="44">
        <f>IF(Calculations!A19&gt;Calculations!H$2,"",Calculations!AC$2)</f>
      </c>
      <c r="R19" s="44">
        <f>IF(Calculations!A19&gt;Calculations!H$2,"",Calculations!AD$2)</f>
      </c>
      <c r="S19" s="44">
        <f>IF(Calculations!A19&gt;Calculations!H$2,"",Calculations!AE$2)</f>
      </c>
      <c r="T19" s="44">
        <f>IF(Calculations!A19&gt;Calculations!H$2,"",Calculations!AF$2)</f>
      </c>
      <c r="U19" s="44">
        <f>IF(Calculations!A19&gt;Calculations!H$2,"",Calculations!AG$2)</f>
      </c>
      <c r="V19" s="44">
        <f>IF(Calculations!A19&gt;Calculations!H$2,"",Calculations!AH$2)</f>
      </c>
      <c r="W19" s="44">
        <f>IF(Calculations!A19&gt;Calculations!H$2,"",Calculations!AI$2)</f>
      </c>
      <c r="X19" s="46">
        <f>IF(Calculations!A19&gt;Calculations!H$2,"",IF(Calculations!A19&gt;Calculations!F$2,Calculations!AJ$2,Calculations!#REF!))</f>
      </c>
      <c r="Y19" s="44">
        <f>IF(Calculations!A19&gt;Calculations!H$2,"",IF(Calculations!A19&gt;Calculations!F$2,"",Calculations!#REF!))</f>
      </c>
      <c r="Z19" s="45">
        <f ca="1">IF(Calculations!A19&gt;Calculations!H$2,"",INDIRECT("Calculations!"&amp;ADDRESS(Calculations!$C19,38)))</f>
      </c>
    </row>
    <row r="20" spans="1:26" ht="12.75">
      <c r="A20" s="42">
        <f>Calculations!B20</f>
      </c>
      <c r="B20" s="43">
        <f ca="1">IF(Calculations!A20&gt;Calculations!H$2,"",IF(Calculations!A20&gt;Calculations!F$2,INDIRECT("Calculations!"&amp;ADDRESS(Calculations!$C20,18)),""))</f>
      </c>
      <c r="C20" s="43">
        <f ca="1">IF(Calculations!A20&gt;Calculations!H$2,"",INDIRECT("Calculations!"&amp;ADDRESS(Calculations!$C20,19)))</f>
      </c>
      <c r="D20" s="47">
        <f ca="1">IF(Calculations!A20&gt;Calculations!H$2,"",INDIRECT("Calculations!"&amp;ADDRESS(Calculations!$C20,24)))</f>
      </c>
      <c r="E20" s="43">
        <f ca="1">IF(ISERROR(FIND("C",INDIRECT("Calculations!"&amp;ADDRESS(Calculations!$C20,20)))),"","Y")</f>
      </c>
      <c r="F20" s="43">
        <f ca="1">IF(ISERROR(FIND("F",INDIRECT("Calculations!"&amp;ADDRESS(Calculations!$C20,20)))),"","Y")</f>
      </c>
      <c r="G20" s="43">
        <f ca="1">IF(ISERROR(FIND("M",INDIRECT("Calculations!"&amp;ADDRESS(Calculations!$C20,20)))),"","Y")</f>
      </c>
      <c r="H20" s="43">
        <f ca="1">IF(ISERROR(FIND("E",INDIRECT("Calculations!"&amp;ADDRESS(Calculations!$C20,20)))),"","Y")</f>
      </c>
      <c r="I20" s="43">
        <f ca="1">IF(ISERROR(FIND("B",INDIRECT("Calculations!"&amp;ADDRESS(Calculations!$C20,20)))),"","Y")</f>
      </c>
      <c r="J20" s="43">
        <f ca="1">IF(ISERROR(FIND("G",INDIRECT("Calculations!"&amp;ADDRESS(Calculations!$C20,20)))),"","Y")</f>
      </c>
      <c r="K20" s="43">
        <f ca="1">IF(ISERROR(FIND("T",INDIRECT("Calculations!"&amp;ADDRESS(Calculations!$C20,20)))),"","Y")</f>
      </c>
      <c r="L20" s="45">
        <f ca="1">IF(Calculations!A20&gt;Calculations!H$2,"",INDIRECT("Calculations!"&amp;ADDRESS(Calculations!$C20,22)))</f>
      </c>
      <c r="M20" s="45">
        <f>IF(Calculations!A20&gt;Calculations!H$2,"",Calculations!Y$2)</f>
      </c>
      <c r="N20" s="44">
        <f>IF(Calculations!A20&gt;Calculations!H$2,"",IF(Calculations!A20&gt;Calculations!F$2,Calculations!Z$2,Calculations!#REF!))</f>
      </c>
      <c r="O20" s="45">
        <f>IF(Calculations!A20&gt;Calculations!H$2,"",IF(Calculations!A20&gt;Calculations!F$2,Calculations!AA$2,Calculations!#REF!))</f>
      </c>
      <c r="P20" s="45">
        <f>IF(Calculations!A20&gt;Calculations!H$2,"",IF(Calculations!A20&gt;Calculations!F$2,Calculations!AB$2,Calculations!#REF!))</f>
      </c>
      <c r="Q20" s="44">
        <f>IF(Calculations!A20&gt;Calculations!H$2,"",Calculations!AC$2)</f>
      </c>
      <c r="R20" s="44">
        <f>IF(Calculations!A20&gt;Calculations!H$2,"",Calculations!AD$2)</f>
      </c>
      <c r="S20" s="44">
        <f>IF(Calculations!A20&gt;Calculations!H$2,"",Calculations!AE$2)</f>
      </c>
      <c r="T20" s="44">
        <f>IF(Calculations!A20&gt;Calculations!H$2,"",Calculations!AF$2)</f>
      </c>
      <c r="U20" s="44">
        <f>IF(Calculations!A20&gt;Calculations!H$2,"",Calculations!AG$2)</f>
      </c>
      <c r="V20" s="44">
        <f>IF(Calculations!A20&gt;Calculations!H$2,"",Calculations!AH$2)</f>
      </c>
      <c r="W20" s="44">
        <f>IF(Calculations!A20&gt;Calculations!H$2,"",Calculations!AI$2)</f>
      </c>
      <c r="X20" s="46">
        <f>IF(Calculations!A20&gt;Calculations!H$2,"",IF(Calculations!A20&gt;Calculations!F$2,Calculations!AJ$2,Calculations!#REF!))</f>
      </c>
      <c r="Y20" s="44">
        <f>IF(Calculations!A20&gt;Calculations!H$2,"",IF(Calculations!A20&gt;Calculations!F$2,"",Calculations!#REF!))</f>
      </c>
      <c r="Z20" s="45">
        <f ca="1">IF(Calculations!A20&gt;Calculations!H$2,"",INDIRECT("Calculations!"&amp;ADDRESS(Calculations!$C20,38)))</f>
      </c>
    </row>
    <row r="21" spans="1:26" ht="12.75">
      <c r="A21" s="87">
        <f>Calculations!B21</f>
      </c>
      <c r="B21" s="43">
        <f ca="1">IF(Calculations!A21&gt;Calculations!H$2,"",IF(Calculations!A21&gt;Calculations!F$2,INDIRECT("Calculations!"&amp;ADDRESS(Calculations!$C21,18)),""))</f>
      </c>
      <c r="C21" s="43">
        <f ca="1">IF(Calculations!A21&gt;Calculations!H$2,"",INDIRECT("Calculations!"&amp;ADDRESS(Calculations!$C21,19)))</f>
      </c>
      <c r="D21" s="47">
        <f ca="1">IF(Calculations!A21&gt;Calculations!H$2,"",INDIRECT("Calculations!"&amp;ADDRESS(Calculations!$C21,24)))</f>
      </c>
      <c r="E21" s="43">
        <f ca="1">IF(ISERROR(FIND("C",INDIRECT("Calculations!"&amp;ADDRESS(Calculations!$C21,20)))),"","Y")</f>
      </c>
      <c r="F21" s="43">
        <f ca="1">IF(ISERROR(FIND("F",INDIRECT("Calculations!"&amp;ADDRESS(Calculations!$C21,20)))),"","Y")</f>
      </c>
      <c r="G21" s="43">
        <f ca="1">IF(ISERROR(FIND("M",INDIRECT("Calculations!"&amp;ADDRESS(Calculations!$C21,20)))),"","Y")</f>
      </c>
      <c r="H21" s="43">
        <f ca="1">IF(ISERROR(FIND("E",INDIRECT("Calculations!"&amp;ADDRESS(Calculations!$C21,20)))),"","Y")</f>
      </c>
      <c r="I21" s="43">
        <f ca="1">IF(ISERROR(FIND("B",INDIRECT("Calculations!"&amp;ADDRESS(Calculations!$C21,20)))),"","Y")</f>
      </c>
      <c r="J21" s="43">
        <f ca="1">IF(ISERROR(FIND("G",INDIRECT("Calculations!"&amp;ADDRESS(Calculations!$C21,20)))),"","Y")</f>
      </c>
      <c r="K21" s="43">
        <f ca="1">IF(ISERROR(FIND("T",INDIRECT("Calculations!"&amp;ADDRESS(Calculations!$C21,20)))),"","Y")</f>
      </c>
      <c r="L21" s="45">
        <f ca="1">IF(Calculations!A21&gt;Calculations!H$2,"",INDIRECT("Calculations!"&amp;ADDRESS(Calculations!$C21,22)))</f>
      </c>
      <c r="M21" s="45">
        <f>IF(Calculations!A21&gt;Calculations!H$2,"",Calculations!Y$2)</f>
      </c>
      <c r="N21" s="44">
        <f>IF(Calculations!A21&gt;Calculations!H$2,"",IF(Calculations!A21&gt;Calculations!F$2,Calculations!Z$2,Calculations!#REF!))</f>
      </c>
      <c r="O21" s="45">
        <f>IF(Calculations!A21&gt;Calculations!H$2,"",IF(Calculations!A21&gt;Calculations!F$2,Calculations!AA$2,Calculations!#REF!))</f>
      </c>
      <c r="P21" s="45">
        <f>IF(Calculations!A21&gt;Calculations!H$2,"",IF(Calculations!A21&gt;Calculations!F$2,Calculations!AB$2,Calculations!#REF!))</f>
      </c>
      <c r="Q21" s="44">
        <f>IF(Calculations!A21&gt;Calculations!H$2,"",Calculations!AC$2)</f>
      </c>
      <c r="R21" s="44">
        <f>IF(Calculations!A21&gt;Calculations!H$2,"",Calculations!AD$2)</f>
      </c>
      <c r="S21" s="44">
        <f>IF(Calculations!A21&gt;Calculations!H$2,"",Calculations!AE$2)</f>
      </c>
      <c r="T21" s="44">
        <f>IF(Calculations!A21&gt;Calculations!H$2,"",Calculations!AF$2)</f>
      </c>
      <c r="U21" s="44">
        <f>IF(Calculations!A21&gt;Calculations!H$2,"",Calculations!AG$2)</f>
      </c>
      <c r="V21" s="44">
        <f>IF(Calculations!A21&gt;Calculations!H$2,"",Calculations!AH$2)</f>
      </c>
      <c r="W21" s="44">
        <f>IF(Calculations!A21&gt;Calculations!H$2,"",Calculations!AI$2)</f>
      </c>
      <c r="X21" s="46">
        <f>IF(Calculations!A21&gt;Calculations!H$2,"",IF(Calculations!A21&gt;Calculations!F$2,Calculations!AJ$2,Calculations!#REF!))</f>
      </c>
      <c r="Y21" s="44">
        <f>IF(Calculations!A21&gt;Calculations!H$2,"",IF(Calculations!A21&gt;Calculations!F$2,"",Calculations!#REF!))</f>
      </c>
      <c r="Z21" s="45">
        <f ca="1">IF(Calculations!A21&gt;Calculations!H$2,"",INDIRECT("Calculations!"&amp;ADDRESS(Calculations!$C21,38)))</f>
      </c>
    </row>
    <row r="22" spans="1:26" ht="12.75">
      <c r="A22" s="42">
        <f>Calculations!B22</f>
      </c>
      <c r="B22" s="43">
        <f ca="1">IF(Calculations!A22&gt;Calculations!H$2,"",IF(Calculations!A22&gt;Calculations!F$2,INDIRECT("Calculations!"&amp;ADDRESS(Calculations!$C22,18)),""))</f>
      </c>
      <c r="C22" s="43">
        <f ca="1">IF(Calculations!A22&gt;Calculations!H$2,"",INDIRECT("Calculations!"&amp;ADDRESS(Calculations!$C22,19)))</f>
      </c>
      <c r="D22" s="47">
        <f ca="1">IF(Calculations!A22&gt;Calculations!H$2,"",INDIRECT("Calculations!"&amp;ADDRESS(Calculations!$C22,24)))</f>
      </c>
      <c r="E22" s="43">
        <f ca="1">IF(ISERROR(FIND("C",INDIRECT("Calculations!"&amp;ADDRESS(Calculations!$C22,20)))),"","Y")</f>
      </c>
      <c r="F22" s="43">
        <f ca="1">IF(ISERROR(FIND("F",INDIRECT("Calculations!"&amp;ADDRESS(Calculations!$C22,20)))),"","Y")</f>
      </c>
      <c r="G22" s="43">
        <f ca="1">IF(ISERROR(FIND("M",INDIRECT("Calculations!"&amp;ADDRESS(Calculations!$C22,20)))),"","Y")</f>
      </c>
      <c r="H22" s="43">
        <f ca="1">IF(ISERROR(FIND("E",INDIRECT("Calculations!"&amp;ADDRESS(Calculations!$C22,20)))),"","Y")</f>
      </c>
      <c r="I22" s="43">
        <f ca="1">IF(ISERROR(FIND("B",INDIRECT("Calculations!"&amp;ADDRESS(Calculations!$C22,20)))),"","Y")</f>
      </c>
      <c r="J22" s="43">
        <f ca="1">IF(ISERROR(FIND("G",INDIRECT("Calculations!"&amp;ADDRESS(Calculations!$C22,20)))),"","Y")</f>
      </c>
      <c r="K22" s="43">
        <f ca="1">IF(ISERROR(FIND("T",INDIRECT("Calculations!"&amp;ADDRESS(Calculations!$C22,20)))),"","Y")</f>
      </c>
      <c r="L22" s="45">
        <f ca="1">IF(Calculations!A22&gt;Calculations!H$2,"",INDIRECT("Calculations!"&amp;ADDRESS(Calculations!$C22,22)))</f>
      </c>
      <c r="M22" s="45">
        <f>IF(Calculations!A22&gt;Calculations!H$2,"",Calculations!Y$2)</f>
      </c>
      <c r="N22" s="44">
        <f>IF(Calculations!A22&gt;Calculations!H$2,"",IF(Calculations!A22&gt;Calculations!F$2,Calculations!Z$2,Calculations!#REF!))</f>
      </c>
      <c r="O22" s="45">
        <f>IF(Calculations!A22&gt;Calculations!H$2,"",IF(Calculations!A22&gt;Calculations!F$2,Calculations!AA$2,Calculations!#REF!))</f>
      </c>
      <c r="P22" s="45">
        <f>IF(Calculations!A22&gt;Calculations!H$2,"",IF(Calculations!A22&gt;Calculations!F$2,Calculations!AB$2,Calculations!#REF!))</f>
      </c>
      <c r="Q22" s="44">
        <f>IF(Calculations!A22&gt;Calculations!H$2,"",Calculations!AC$2)</f>
      </c>
      <c r="R22" s="44">
        <f>IF(Calculations!A22&gt;Calculations!H$2,"",Calculations!AD$2)</f>
      </c>
      <c r="S22" s="44">
        <f>IF(Calculations!A22&gt;Calculations!H$2,"",Calculations!AE$2)</f>
      </c>
      <c r="T22" s="44">
        <f>IF(Calculations!A22&gt;Calculations!H$2,"",Calculations!AF$2)</f>
      </c>
      <c r="U22" s="44">
        <f>IF(Calculations!A22&gt;Calculations!H$2,"",Calculations!AG$2)</f>
      </c>
      <c r="V22" s="44">
        <f>IF(Calculations!A22&gt;Calculations!H$2,"",Calculations!AH$2)</f>
      </c>
      <c r="W22" s="44">
        <f>IF(Calculations!A22&gt;Calculations!H$2,"",Calculations!AI$2)</f>
      </c>
      <c r="X22" s="46">
        <f>IF(Calculations!A22&gt;Calculations!H$2,"",IF(Calculations!A22&gt;Calculations!F$2,Calculations!AJ$2,Calculations!#REF!))</f>
      </c>
      <c r="Y22" s="44">
        <f>IF(Calculations!A22&gt;Calculations!H$2,"",IF(Calculations!A22&gt;Calculations!F$2,"",Calculations!#REF!))</f>
      </c>
      <c r="Z22" s="45">
        <f ca="1">IF(Calculations!A22&gt;Calculations!H$2,"",INDIRECT("Calculations!"&amp;ADDRESS(Calculations!$C22,38)))</f>
      </c>
    </row>
    <row r="23" spans="1:26" ht="12.75">
      <c r="A23" s="42">
        <f>Calculations!B23</f>
      </c>
      <c r="B23" s="43">
        <f ca="1">IF(Calculations!A23&gt;Calculations!H$2,"",IF(Calculations!A23&gt;Calculations!F$2,INDIRECT("Calculations!"&amp;ADDRESS(Calculations!$C23,18)),""))</f>
      </c>
      <c r="C23" s="43">
        <f ca="1">IF(Calculations!A23&gt;Calculations!H$2,"",INDIRECT("Calculations!"&amp;ADDRESS(Calculations!$C23,19)))</f>
      </c>
      <c r="D23" s="47">
        <f ca="1">IF(Calculations!A23&gt;Calculations!H$2,"",INDIRECT("Calculations!"&amp;ADDRESS(Calculations!$C23,24)))</f>
      </c>
      <c r="E23" s="43">
        <f ca="1">IF(ISERROR(FIND("C",INDIRECT("Calculations!"&amp;ADDRESS(Calculations!$C23,20)))),"","Y")</f>
      </c>
      <c r="F23" s="43">
        <f ca="1">IF(ISERROR(FIND("F",INDIRECT("Calculations!"&amp;ADDRESS(Calculations!$C23,20)))),"","Y")</f>
      </c>
      <c r="G23" s="43">
        <f ca="1">IF(ISERROR(FIND("M",INDIRECT("Calculations!"&amp;ADDRESS(Calculations!$C23,20)))),"","Y")</f>
      </c>
      <c r="H23" s="43">
        <f ca="1">IF(ISERROR(FIND("E",INDIRECT("Calculations!"&amp;ADDRESS(Calculations!$C23,20)))),"","Y")</f>
      </c>
      <c r="I23" s="43">
        <f ca="1">IF(ISERROR(FIND("B",INDIRECT("Calculations!"&amp;ADDRESS(Calculations!$C23,20)))),"","Y")</f>
      </c>
      <c r="J23" s="43">
        <f ca="1">IF(ISERROR(FIND("G",INDIRECT("Calculations!"&amp;ADDRESS(Calculations!$C23,20)))),"","Y")</f>
      </c>
      <c r="K23" s="43">
        <f ca="1">IF(ISERROR(FIND("T",INDIRECT("Calculations!"&amp;ADDRESS(Calculations!$C23,20)))),"","Y")</f>
      </c>
      <c r="L23" s="45">
        <f ca="1">IF(Calculations!A23&gt;Calculations!H$2,"",INDIRECT("Calculations!"&amp;ADDRESS(Calculations!$C23,22)))</f>
      </c>
      <c r="M23" s="45">
        <f>IF(Calculations!A23&gt;Calculations!H$2,"",Calculations!Y$2)</f>
      </c>
      <c r="N23" s="44">
        <f>IF(Calculations!A23&gt;Calculations!H$2,"",IF(Calculations!A23&gt;Calculations!F$2,Calculations!Z$2,Calculations!#REF!))</f>
      </c>
      <c r="O23" s="45">
        <f>IF(Calculations!A23&gt;Calculations!H$2,"",IF(Calculations!A23&gt;Calculations!F$2,Calculations!AA$2,Calculations!#REF!))</f>
      </c>
      <c r="P23" s="45">
        <f>IF(Calculations!A23&gt;Calculations!H$2,"",IF(Calculations!A23&gt;Calculations!F$2,Calculations!AB$2,Calculations!#REF!))</f>
      </c>
      <c r="Q23" s="44">
        <f>IF(Calculations!A23&gt;Calculations!H$2,"",Calculations!AC$2)</f>
      </c>
      <c r="R23" s="44">
        <f>IF(Calculations!A23&gt;Calculations!H$2,"",Calculations!AD$2)</f>
      </c>
      <c r="S23" s="44">
        <f>IF(Calculations!A23&gt;Calculations!H$2,"",Calculations!AE$2)</f>
      </c>
      <c r="T23" s="44">
        <f>IF(Calculations!A23&gt;Calculations!H$2,"",Calculations!AF$2)</f>
      </c>
      <c r="U23" s="44">
        <f>IF(Calculations!A23&gt;Calculations!H$2,"",Calculations!AG$2)</f>
      </c>
      <c r="V23" s="44">
        <f>IF(Calculations!A23&gt;Calculations!H$2,"",Calculations!AH$2)</f>
      </c>
      <c r="W23" s="44">
        <f>IF(Calculations!A23&gt;Calculations!H$2,"",Calculations!AI$2)</f>
      </c>
      <c r="X23" s="46">
        <f>IF(Calculations!A23&gt;Calculations!H$2,"",IF(Calculations!A23&gt;Calculations!F$2,Calculations!AJ$2,Calculations!#REF!))</f>
      </c>
      <c r="Y23" s="44">
        <f>IF(Calculations!A23&gt;Calculations!H$2,"",IF(Calculations!A23&gt;Calculations!F$2,"",Calculations!#REF!))</f>
      </c>
      <c r="Z23" s="45">
        <f ca="1">IF(Calculations!A23&gt;Calculations!H$2,"",INDIRECT("Calculations!"&amp;ADDRESS(Calculations!$C23,38)))</f>
      </c>
    </row>
    <row r="24" spans="1:26" ht="12.75">
      <c r="A24" s="42">
        <f>Calculations!B24</f>
      </c>
      <c r="B24" s="43">
        <f ca="1">IF(Calculations!A24&gt;Calculations!H$2,"",IF(Calculations!A24&gt;Calculations!F$2,INDIRECT("Calculations!"&amp;ADDRESS(Calculations!$C24,18)),""))</f>
      </c>
      <c r="C24" s="43">
        <f ca="1">IF(Calculations!A24&gt;Calculations!H$2,"",INDIRECT("Calculations!"&amp;ADDRESS(Calculations!$C24,19)))</f>
      </c>
      <c r="D24" s="47">
        <f ca="1">IF(Calculations!A24&gt;Calculations!H$2,"",INDIRECT("Calculations!"&amp;ADDRESS(Calculations!$C24,24)))</f>
      </c>
      <c r="E24" s="43">
        <f ca="1">IF(ISERROR(FIND("C",INDIRECT("Calculations!"&amp;ADDRESS(Calculations!$C24,20)))),"","Y")</f>
      </c>
      <c r="F24" s="43">
        <f ca="1">IF(ISERROR(FIND("F",INDIRECT("Calculations!"&amp;ADDRESS(Calculations!$C24,20)))),"","Y")</f>
      </c>
      <c r="G24" s="43">
        <f ca="1">IF(ISERROR(FIND("M",INDIRECT("Calculations!"&amp;ADDRESS(Calculations!$C24,20)))),"","Y")</f>
      </c>
      <c r="H24" s="43">
        <f ca="1">IF(ISERROR(FIND("E",INDIRECT("Calculations!"&amp;ADDRESS(Calculations!$C24,20)))),"","Y")</f>
      </c>
      <c r="I24" s="43">
        <f ca="1">IF(ISERROR(FIND("B",INDIRECT("Calculations!"&amp;ADDRESS(Calculations!$C24,20)))),"","Y")</f>
      </c>
      <c r="J24" s="43">
        <f ca="1">IF(ISERROR(FIND("G",INDIRECT("Calculations!"&amp;ADDRESS(Calculations!$C24,20)))),"","Y")</f>
      </c>
      <c r="K24" s="43">
        <f ca="1">IF(ISERROR(FIND("T",INDIRECT("Calculations!"&amp;ADDRESS(Calculations!$C24,20)))),"","Y")</f>
      </c>
      <c r="L24" s="45">
        <f ca="1">IF(Calculations!A24&gt;Calculations!H$2,"",INDIRECT("Calculations!"&amp;ADDRESS(Calculations!$C24,22)))</f>
      </c>
      <c r="M24" s="45">
        <f>IF(Calculations!A24&gt;Calculations!H$2,"",Calculations!Y$2)</f>
      </c>
      <c r="N24" s="44">
        <f>IF(Calculations!A24&gt;Calculations!H$2,"",IF(Calculations!A24&gt;Calculations!F$2,Calculations!Z$2,Calculations!#REF!))</f>
      </c>
      <c r="O24" s="45">
        <f>IF(Calculations!A24&gt;Calculations!H$2,"",IF(Calculations!A24&gt;Calculations!F$2,Calculations!AA$2,Calculations!#REF!))</f>
      </c>
      <c r="P24" s="45">
        <f>IF(Calculations!A24&gt;Calculations!H$2,"",IF(Calculations!A24&gt;Calculations!F$2,Calculations!AB$2,Calculations!#REF!))</f>
      </c>
      <c r="Q24" s="44">
        <f>IF(Calculations!A24&gt;Calculations!H$2,"",Calculations!AC$2)</f>
      </c>
      <c r="R24" s="44">
        <f>IF(Calculations!A24&gt;Calculations!H$2,"",Calculations!AD$2)</f>
      </c>
      <c r="S24" s="44">
        <f>IF(Calculations!A24&gt;Calculations!H$2,"",Calculations!AE$2)</f>
      </c>
      <c r="T24" s="44">
        <f>IF(Calculations!A24&gt;Calculations!H$2,"",Calculations!AF$2)</f>
      </c>
      <c r="U24" s="44">
        <f>IF(Calculations!A24&gt;Calculations!H$2,"",Calculations!AG$2)</f>
      </c>
      <c r="V24" s="44">
        <f>IF(Calculations!A24&gt;Calculations!H$2,"",Calculations!AH$2)</f>
      </c>
      <c r="W24" s="44">
        <f>IF(Calculations!A24&gt;Calculations!H$2,"",Calculations!AI$2)</f>
      </c>
      <c r="X24" s="46">
        <f>IF(Calculations!A24&gt;Calculations!H$2,"",IF(Calculations!A24&gt;Calculations!F$2,Calculations!AJ$2,Calculations!#REF!))</f>
      </c>
      <c r="Y24" s="44">
        <f>IF(Calculations!A24&gt;Calculations!H$2,"",IF(Calculations!A24&gt;Calculations!F$2,"",Calculations!#REF!))</f>
      </c>
      <c r="Z24" s="45">
        <f ca="1">IF(Calculations!A24&gt;Calculations!H$2,"",INDIRECT("Calculations!"&amp;ADDRESS(Calculations!$C24,38)))</f>
      </c>
    </row>
    <row r="25" spans="1:26" ht="12.75">
      <c r="A25" s="42">
        <f>Calculations!B25</f>
      </c>
      <c r="B25" s="43">
        <f ca="1">IF(Calculations!A25&gt;Calculations!H$2,"",IF(Calculations!A25&gt;Calculations!F$2,INDIRECT("Calculations!"&amp;ADDRESS(Calculations!$C25,18)),""))</f>
      </c>
      <c r="C25" s="43">
        <f ca="1">IF(Calculations!A25&gt;Calculations!H$2,"",INDIRECT("Calculations!"&amp;ADDRESS(Calculations!$C25,19)))</f>
      </c>
      <c r="D25" s="47">
        <f ca="1">IF(Calculations!A25&gt;Calculations!H$2,"",INDIRECT("Calculations!"&amp;ADDRESS(Calculations!$C25,24)))</f>
      </c>
      <c r="E25" s="43">
        <f ca="1">IF(ISERROR(FIND("C",INDIRECT("Calculations!"&amp;ADDRESS(Calculations!$C25,20)))),"","Y")</f>
      </c>
      <c r="F25" s="43">
        <f ca="1">IF(ISERROR(FIND("F",INDIRECT("Calculations!"&amp;ADDRESS(Calculations!$C25,20)))),"","Y")</f>
      </c>
      <c r="G25" s="43">
        <f ca="1">IF(ISERROR(FIND("M",INDIRECT("Calculations!"&amp;ADDRESS(Calculations!$C25,20)))),"","Y")</f>
      </c>
      <c r="H25" s="43">
        <f ca="1">IF(ISERROR(FIND("E",INDIRECT("Calculations!"&amp;ADDRESS(Calculations!$C25,20)))),"","Y")</f>
      </c>
      <c r="I25" s="43">
        <f ca="1">IF(ISERROR(FIND("B",INDIRECT("Calculations!"&amp;ADDRESS(Calculations!$C25,20)))),"","Y")</f>
      </c>
      <c r="J25" s="43">
        <f ca="1">IF(ISERROR(FIND("G",INDIRECT("Calculations!"&amp;ADDRESS(Calculations!$C25,20)))),"","Y")</f>
      </c>
      <c r="K25" s="43">
        <f ca="1">IF(ISERROR(FIND("T",INDIRECT("Calculations!"&amp;ADDRESS(Calculations!$C25,20)))),"","Y")</f>
      </c>
      <c r="L25" s="45">
        <f ca="1">IF(Calculations!A25&gt;Calculations!H$2,"",INDIRECT("Calculations!"&amp;ADDRESS(Calculations!$C25,22)))</f>
      </c>
      <c r="M25" s="45">
        <f>IF(Calculations!A25&gt;Calculations!H$2,"",Calculations!Y$2)</f>
      </c>
      <c r="N25" s="44">
        <f>IF(Calculations!A25&gt;Calculations!H$2,"",IF(Calculations!A25&gt;Calculations!F$2,Calculations!Z$2,Calculations!#REF!))</f>
      </c>
      <c r="O25" s="45">
        <f>IF(Calculations!A25&gt;Calculations!H$2,"",IF(Calculations!A25&gt;Calculations!F$2,Calculations!AA$2,Calculations!#REF!))</f>
      </c>
      <c r="P25" s="45">
        <f>IF(Calculations!A25&gt;Calculations!H$2,"",IF(Calculations!A25&gt;Calculations!F$2,Calculations!AB$2,Calculations!#REF!))</f>
      </c>
      <c r="Q25" s="44">
        <f>IF(Calculations!A25&gt;Calculations!H$2,"",Calculations!AC$2)</f>
      </c>
      <c r="R25" s="44">
        <f>IF(Calculations!A25&gt;Calculations!H$2,"",Calculations!AD$2)</f>
      </c>
      <c r="S25" s="44">
        <f>IF(Calculations!A25&gt;Calculations!H$2,"",Calculations!AE$2)</f>
      </c>
      <c r="T25" s="44">
        <f>IF(Calculations!A25&gt;Calculations!H$2,"",Calculations!AF$2)</f>
      </c>
      <c r="U25" s="44">
        <f>IF(Calculations!A25&gt;Calculations!H$2,"",Calculations!AG$2)</f>
      </c>
      <c r="V25" s="44">
        <f>IF(Calculations!A25&gt;Calculations!H$2,"",Calculations!AH$2)</f>
      </c>
      <c r="W25" s="44">
        <f>IF(Calculations!A25&gt;Calculations!H$2,"",Calculations!AI$2)</f>
      </c>
      <c r="X25" s="46">
        <f>IF(Calculations!A25&gt;Calculations!H$2,"",IF(Calculations!A25&gt;Calculations!F$2,Calculations!AJ$2,Calculations!#REF!))</f>
      </c>
      <c r="Y25" s="44">
        <f>IF(Calculations!A25&gt;Calculations!H$2,"",IF(Calculations!A25&gt;Calculations!F$2,"",Calculations!#REF!))</f>
      </c>
      <c r="Z25" s="45">
        <f ca="1">IF(Calculations!A25&gt;Calculations!H$2,"",INDIRECT("Calculations!"&amp;ADDRESS(Calculations!$C25,38)))</f>
      </c>
    </row>
    <row r="26" spans="1:26" ht="12.75">
      <c r="A26" s="42">
        <f>Calculations!B26</f>
      </c>
      <c r="B26" s="43">
        <f ca="1">IF(Calculations!A26&gt;Calculations!H$2,"",IF(Calculations!A26&gt;Calculations!F$2,INDIRECT("Calculations!"&amp;ADDRESS(Calculations!$C26,18)),""))</f>
      </c>
      <c r="C26" s="43">
        <f ca="1">IF(Calculations!A26&gt;Calculations!H$2,"",INDIRECT("Calculations!"&amp;ADDRESS(Calculations!$C26,19)))</f>
      </c>
      <c r="D26" s="47">
        <f ca="1">IF(Calculations!A26&gt;Calculations!H$2,"",INDIRECT("Calculations!"&amp;ADDRESS(Calculations!$C26,24)))</f>
      </c>
      <c r="E26" s="43">
        <f ca="1">IF(ISERROR(FIND("C",INDIRECT("Calculations!"&amp;ADDRESS(Calculations!$C26,20)))),"","Y")</f>
      </c>
      <c r="F26" s="43">
        <f ca="1">IF(ISERROR(FIND("F",INDIRECT("Calculations!"&amp;ADDRESS(Calculations!$C26,20)))),"","Y")</f>
      </c>
      <c r="G26" s="43">
        <f ca="1">IF(ISERROR(FIND("M",INDIRECT("Calculations!"&amp;ADDRESS(Calculations!$C26,20)))),"","Y")</f>
      </c>
      <c r="H26" s="43">
        <f ca="1">IF(ISERROR(FIND("E",INDIRECT("Calculations!"&amp;ADDRESS(Calculations!$C26,20)))),"","Y")</f>
      </c>
      <c r="I26" s="43">
        <f ca="1">IF(ISERROR(FIND("B",INDIRECT("Calculations!"&amp;ADDRESS(Calculations!$C26,20)))),"","Y")</f>
      </c>
      <c r="J26" s="43">
        <f ca="1">IF(ISERROR(FIND("G",INDIRECT("Calculations!"&amp;ADDRESS(Calculations!$C26,20)))),"","Y")</f>
      </c>
      <c r="K26" s="43">
        <f ca="1">IF(ISERROR(FIND("T",INDIRECT("Calculations!"&amp;ADDRESS(Calculations!$C26,20)))),"","Y")</f>
      </c>
      <c r="L26" s="45">
        <f ca="1">IF(Calculations!A26&gt;Calculations!H$2,"",INDIRECT("Calculations!"&amp;ADDRESS(Calculations!$C26,22)))</f>
      </c>
      <c r="M26" s="45">
        <f>IF(Calculations!A26&gt;Calculations!H$2,"",Calculations!Y$2)</f>
      </c>
      <c r="N26" s="44">
        <f>IF(Calculations!A26&gt;Calculations!H$2,"",IF(Calculations!A26&gt;Calculations!F$2,Calculations!Z$2,Calculations!#REF!))</f>
      </c>
      <c r="O26" s="45">
        <f>IF(Calculations!A26&gt;Calculations!H$2,"",IF(Calculations!A26&gt;Calculations!F$2,Calculations!AA$2,Calculations!#REF!))</f>
      </c>
      <c r="P26" s="45">
        <f>IF(Calculations!A26&gt;Calculations!H$2,"",IF(Calculations!A26&gt;Calculations!F$2,Calculations!AB$2,Calculations!#REF!))</f>
      </c>
      <c r="Q26" s="44">
        <f>IF(Calculations!A26&gt;Calculations!H$2,"",Calculations!AC$2)</f>
      </c>
      <c r="R26" s="44">
        <f>IF(Calculations!A26&gt;Calculations!H$2,"",Calculations!AD$2)</f>
      </c>
      <c r="S26" s="44">
        <f>IF(Calculations!A26&gt;Calculations!H$2,"",Calculations!AE$2)</f>
      </c>
      <c r="T26" s="44">
        <f>IF(Calculations!A26&gt;Calculations!H$2,"",Calculations!AF$2)</f>
      </c>
      <c r="U26" s="44">
        <f>IF(Calculations!A26&gt;Calculations!H$2,"",Calculations!AG$2)</f>
      </c>
      <c r="V26" s="44">
        <f>IF(Calculations!A26&gt;Calculations!H$2,"",Calculations!AH$2)</f>
      </c>
      <c r="W26" s="44">
        <f>IF(Calculations!A26&gt;Calculations!H$2,"",Calculations!AI$2)</f>
      </c>
      <c r="X26" s="46">
        <f>IF(Calculations!A26&gt;Calculations!H$2,"",IF(Calculations!A26&gt;Calculations!F$2,Calculations!AJ$2,Calculations!#REF!))</f>
      </c>
      <c r="Y26" s="44">
        <f>IF(Calculations!A26&gt;Calculations!H$2,"",IF(Calculations!A26&gt;Calculations!F$2,"",Calculations!#REF!))</f>
      </c>
      <c r="Z26" s="45">
        <f ca="1">IF(Calculations!A26&gt;Calculations!H$2,"",INDIRECT("Calculations!"&amp;ADDRESS(Calculations!$C26,38)))</f>
      </c>
    </row>
    <row r="27" spans="1:26" ht="12.75">
      <c r="A27" s="42">
        <f>Calculations!B27</f>
      </c>
      <c r="B27" s="43">
        <f ca="1">IF(Calculations!A27&gt;Calculations!H$2,"",IF(Calculations!A27&gt;Calculations!F$2,INDIRECT("Calculations!"&amp;ADDRESS(Calculations!$C27,18)),""))</f>
      </c>
      <c r="C27" s="43">
        <f ca="1">IF(Calculations!A27&gt;Calculations!H$2,"",INDIRECT("Calculations!"&amp;ADDRESS(Calculations!$C27,19)))</f>
      </c>
      <c r="D27" s="47">
        <f ca="1">IF(Calculations!A27&gt;Calculations!H$2,"",INDIRECT("Calculations!"&amp;ADDRESS(Calculations!$C27,24)))</f>
      </c>
      <c r="E27" s="43">
        <f ca="1">IF(ISERROR(FIND("C",INDIRECT("Calculations!"&amp;ADDRESS(Calculations!$C27,20)))),"","Y")</f>
      </c>
      <c r="F27" s="43">
        <f ca="1">IF(ISERROR(FIND("F",INDIRECT("Calculations!"&amp;ADDRESS(Calculations!$C27,20)))),"","Y")</f>
      </c>
      <c r="G27" s="43">
        <f ca="1">IF(ISERROR(FIND("M",INDIRECT("Calculations!"&amp;ADDRESS(Calculations!$C27,20)))),"","Y")</f>
      </c>
      <c r="H27" s="43">
        <f ca="1">IF(ISERROR(FIND("E",INDIRECT("Calculations!"&amp;ADDRESS(Calculations!$C27,20)))),"","Y")</f>
      </c>
      <c r="I27" s="43">
        <f ca="1">IF(ISERROR(FIND("B",INDIRECT("Calculations!"&amp;ADDRESS(Calculations!$C27,20)))),"","Y")</f>
      </c>
      <c r="J27" s="43">
        <f ca="1">IF(ISERROR(FIND("G",INDIRECT("Calculations!"&amp;ADDRESS(Calculations!$C27,20)))),"","Y")</f>
      </c>
      <c r="K27" s="43">
        <f ca="1">IF(ISERROR(FIND("T",INDIRECT("Calculations!"&amp;ADDRESS(Calculations!$C27,20)))),"","Y")</f>
      </c>
      <c r="L27" s="45">
        <f ca="1">IF(Calculations!A27&gt;Calculations!H$2,"",INDIRECT("Calculations!"&amp;ADDRESS(Calculations!$C27,22)))</f>
      </c>
      <c r="M27" s="45">
        <f>IF(Calculations!A27&gt;Calculations!H$2,"",Calculations!Y$2)</f>
      </c>
      <c r="N27" s="44">
        <f>IF(Calculations!A27&gt;Calculations!H$2,"",IF(Calculations!A27&gt;Calculations!F$2,Calculations!Z$2,Calculations!#REF!))</f>
      </c>
      <c r="O27" s="45">
        <f>IF(Calculations!A27&gt;Calculations!H$2,"",IF(Calculations!A27&gt;Calculations!F$2,Calculations!AA$2,Calculations!#REF!))</f>
      </c>
      <c r="P27" s="45">
        <f>IF(Calculations!A27&gt;Calculations!H$2,"",IF(Calculations!A27&gt;Calculations!F$2,Calculations!AB$2,Calculations!#REF!))</f>
      </c>
      <c r="Q27" s="44">
        <f>IF(Calculations!A27&gt;Calculations!H$2,"",Calculations!AC$2)</f>
      </c>
      <c r="R27" s="44">
        <f>IF(Calculations!A27&gt;Calculations!H$2,"",Calculations!AD$2)</f>
      </c>
      <c r="S27" s="44">
        <f>IF(Calculations!A27&gt;Calculations!H$2,"",Calculations!AE$2)</f>
      </c>
      <c r="T27" s="44">
        <f>IF(Calculations!A27&gt;Calculations!H$2,"",Calculations!AF$2)</f>
      </c>
      <c r="U27" s="44">
        <f>IF(Calculations!A27&gt;Calculations!H$2,"",Calculations!AG$2)</f>
      </c>
      <c r="V27" s="44">
        <f>IF(Calculations!A27&gt;Calculations!H$2,"",Calculations!AH$2)</f>
      </c>
      <c r="W27" s="44">
        <f>IF(Calculations!A27&gt;Calculations!H$2,"",Calculations!AI$2)</f>
      </c>
      <c r="X27" s="46">
        <f>IF(Calculations!A27&gt;Calculations!H$2,"",IF(Calculations!A27&gt;Calculations!F$2,Calculations!AJ$2,Calculations!#REF!))</f>
      </c>
      <c r="Y27" s="44">
        <f>IF(Calculations!A27&gt;Calculations!H$2,"",IF(Calculations!A27&gt;Calculations!F$2,"",Calculations!#REF!))</f>
      </c>
      <c r="Z27" s="45">
        <f ca="1">IF(Calculations!A27&gt;Calculations!H$2,"",INDIRECT("Calculations!"&amp;ADDRESS(Calculations!$C27,38)))</f>
      </c>
    </row>
    <row r="28" spans="1:26" ht="12.75">
      <c r="A28" s="42">
        <f>Calculations!B28</f>
      </c>
      <c r="B28" s="43">
        <f ca="1">IF(Calculations!A28&gt;Calculations!H$2,"",IF(Calculations!A28&gt;Calculations!F$2,INDIRECT("Calculations!"&amp;ADDRESS(Calculations!$C28,18)),""))</f>
      </c>
      <c r="C28" s="43">
        <f ca="1">IF(Calculations!A28&gt;Calculations!H$2,"",INDIRECT("Calculations!"&amp;ADDRESS(Calculations!$C28,19)))</f>
      </c>
      <c r="D28" s="47">
        <f ca="1">IF(Calculations!A28&gt;Calculations!H$2,"",INDIRECT("Calculations!"&amp;ADDRESS(Calculations!$C28,24)))</f>
      </c>
      <c r="E28" s="43">
        <f ca="1">IF(ISERROR(FIND("C",INDIRECT("Calculations!"&amp;ADDRESS(Calculations!$C28,20)))),"","Y")</f>
      </c>
      <c r="F28" s="43">
        <f ca="1">IF(ISERROR(FIND("F",INDIRECT("Calculations!"&amp;ADDRESS(Calculations!$C28,20)))),"","Y")</f>
      </c>
      <c r="G28" s="43">
        <f ca="1">IF(ISERROR(FIND("M",INDIRECT("Calculations!"&amp;ADDRESS(Calculations!$C28,20)))),"","Y")</f>
      </c>
      <c r="H28" s="43">
        <f ca="1">IF(ISERROR(FIND("E",INDIRECT("Calculations!"&amp;ADDRESS(Calculations!$C28,20)))),"","Y")</f>
      </c>
      <c r="I28" s="43">
        <f ca="1">IF(ISERROR(FIND("B",INDIRECT("Calculations!"&amp;ADDRESS(Calculations!$C28,20)))),"","Y")</f>
      </c>
      <c r="J28" s="43">
        <f ca="1">IF(ISERROR(FIND("G",INDIRECT("Calculations!"&amp;ADDRESS(Calculations!$C28,20)))),"","Y")</f>
      </c>
      <c r="K28" s="43">
        <f ca="1">IF(ISERROR(FIND("T",INDIRECT("Calculations!"&amp;ADDRESS(Calculations!$C28,20)))),"","Y")</f>
      </c>
      <c r="L28" s="45">
        <f ca="1">IF(Calculations!A28&gt;Calculations!H$2,"",INDIRECT("Calculations!"&amp;ADDRESS(Calculations!$C28,22)))</f>
      </c>
      <c r="M28" s="45">
        <f>IF(Calculations!A28&gt;Calculations!H$2,"",Calculations!Y$2)</f>
      </c>
      <c r="N28" s="44">
        <f>IF(Calculations!A28&gt;Calculations!H$2,"",IF(Calculations!A28&gt;Calculations!F$2,Calculations!Z$2,Calculations!#REF!))</f>
      </c>
      <c r="O28" s="45">
        <f>IF(Calculations!A28&gt;Calculations!H$2,"",IF(Calculations!A28&gt;Calculations!F$2,Calculations!AA$2,Calculations!#REF!))</f>
      </c>
      <c r="P28" s="45">
        <f>IF(Calculations!A28&gt;Calculations!H$2,"",IF(Calculations!A28&gt;Calculations!F$2,Calculations!AB$2,Calculations!#REF!))</f>
      </c>
      <c r="Q28" s="44">
        <f>IF(Calculations!A28&gt;Calculations!H$2,"",Calculations!AC$2)</f>
      </c>
      <c r="R28" s="44">
        <f>IF(Calculations!A28&gt;Calculations!H$2,"",Calculations!AD$2)</f>
      </c>
      <c r="S28" s="44">
        <f>IF(Calculations!A28&gt;Calculations!H$2,"",Calculations!AE$2)</f>
      </c>
      <c r="T28" s="44">
        <f>IF(Calculations!A28&gt;Calculations!H$2,"",Calculations!AF$2)</f>
      </c>
      <c r="U28" s="44">
        <f>IF(Calculations!A28&gt;Calculations!H$2,"",Calculations!AG$2)</f>
      </c>
      <c r="V28" s="44">
        <f>IF(Calculations!A28&gt;Calculations!H$2,"",Calculations!AH$2)</f>
      </c>
      <c r="W28" s="44">
        <f>IF(Calculations!A28&gt;Calculations!H$2,"",Calculations!AI$2)</f>
      </c>
      <c r="X28" s="46">
        <f>IF(Calculations!A28&gt;Calculations!H$2,"",IF(Calculations!A28&gt;Calculations!F$2,Calculations!AJ$2,Calculations!#REF!))</f>
      </c>
      <c r="Y28" s="44">
        <f>IF(Calculations!A28&gt;Calculations!H$2,"",IF(Calculations!A28&gt;Calculations!F$2,"",Calculations!#REF!))</f>
      </c>
      <c r="Z28" s="45">
        <f ca="1">IF(Calculations!A28&gt;Calculations!H$2,"",INDIRECT("Calculations!"&amp;ADDRESS(Calculations!$C28,38)))</f>
      </c>
    </row>
    <row r="29" spans="1:26" ht="12.75">
      <c r="A29" s="42">
        <f>Calculations!B29</f>
      </c>
      <c r="B29" s="43">
        <f ca="1">IF(Calculations!A29&gt;Calculations!H$2,"",IF(Calculations!A29&gt;Calculations!F$2,INDIRECT("Calculations!"&amp;ADDRESS(Calculations!$C29,18)),""))</f>
      </c>
      <c r="C29" s="43">
        <f ca="1">IF(Calculations!A29&gt;Calculations!H$2,"",INDIRECT("Calculations!"&amp;ADDRESS(Calculations!$C29,19)))</f>
      </c>
      <c r="D29" s="47">
        <f ca="1">IF(Calculations!A29&gt;Calculations!H$2,"",INDIRECT("Calculations!"&amp;ADDRESS(Calculations!$C29,24)))</f>
      </c>
      <c r="E29" s="43">
        <f ca="1">IF(ISERROR(FIND("C",INDIRECT("Calculations!"&amp;ADDRESS(Calculations!$C29,20)))),"","Y")</f>
      </c>
      <c r="F29" s="43">
        <f ca="1">IF(ISERROR(FIND("F",INDIRECT("Calculations!"&amp;ADDRESS(Calculations!$C29,20)))),"","Y")</f>
      </c>
      <c r="G29" s="43">
        <f ca="1">IF(ISERROR(FIND("M",INDIRECT("Calculations!"&amp;ADDRESS(Calculations!$C29,20)))),"","Y")</f>
      </c>
      <c r="H29" s="43">
        <f ca="1">IF(ISERROR(FIND("E",INDIRECT("Calculations!"&amp;ADDRESS(Calculations!$C29,20)))),"","Y")</f>
      </c>
      <c r="I29" s="43">
        <f ca="1">IF(ISERROR(FIND("B",INDIRECT("Calculations!"&amp;ADDRESS(Calculations!$C29,20)))),"","Y")</f>
      </c>
      <c r="J29" s="43">
        <f ca="1">IF(ISERROR(FIND("G",INDIRECT("Calculations!"&amp;ADDRESS(Calculations!$C29,20)))),"","Y")</f>
      </c>
      <c r="K29" s="43">
        <f ca="1">IF(ISERROR(FIND("T",INDIRECT("Calculations!"&amp;ADDRESS(Calculations!$C29,20)))),"","Y")</f>
      </c>
      <c r="L29" s="45">
        <f ca="1">IF(Calculations!A29&gt;Calculations!H$2,"",INDIRECT("Calculations!"&amp;ADDRESS(Calculations!$C29,22)))</f>
      </c>
      <c r="M29" s="45">
        <f>IF(Calculations!A29&gt;Calculations!H$2,"",Calculations!Y$2)</f>
      </c>
      <c r="N29" s="44">
        <f>IF(Calculations!A29&gt;Calculations!H$2,"",IF(Calculations!A29&gt;Calculations!F$2,Calculations!Z$2,Calculations!#REF!))</f>
      </c>
      <c r="O29" s="45">
        <f>IF(Calculations!A29&gt;Calculations!H$2,"",IF(Calculations!A29&gt;Calculations!F$2,Calculations!AA$2,Calculations!#REF!))</f>
      </c>
      <c r="P29" s="45">
        <f>IF(Calculations!A29&gt;Calculations!H$2,"",IF(Calculations!A29&gt;Calculations!F$2,Calculations!AB$2,Calculations!#REF!))</f>
      </c>
      <c r="Q29" s="44">
        <f>IF(Calculations!A29&gt;Calculations!H$2,"",Calculations!AC$2)</f>
      </c>
      <c r="R29" s="44">
        <f>IF(Calculations!A29&gt;Calculations!H$2,"",Calculations!AD$2)</f>
      </c>
      <c r="S29" s="44">
        <f>IF(Calculations!A29&gt;Calculations!H$2,"",Calculations!AE$2)</f>
      </c>
      <c r="T29" s="44">
        <f>IF(Calculations!A29&gt;Calculations!H$2,"",Calculations!AF$2)</f>
      </c>
      <c r="U29" s="44">
        <f>IF(Calculations!A29&gt;Calculations!H$2,"",Calculations!AG$2)</f>
      </c>
      <c r="V29" s="44">
        <f>IF(Calculations!A29&gt;Calculations!H$2,"",Calculations!AH$2)</f>
      </c>
      <c r="W29" s="44">
        <f>IF(Calculations!A29&gt;Calculations!H$2,"",Calculations!AI$2)</f>
      </c>
      <c r="X29" s="46">
        <f>IF(Calculations!A29&gt;Calculations!H$2,"",IF(Calculations!A29&gt;Calculations!F$2,Calculations!AJ$2,Calculations!#REF!))</f>
      </c>
      <c r="Y29" s="44">
        <f>IF(Calculations!A29&gt;Calculations!H$2,"",IF(Calculations!A29&gt;Calculations!F$2,"",Calculations!#REF!))</f>
      </c>
      <c r="Z29" s="45">
        <f ca="1">IF(Calculations!A29&gt;Calculations!H$2,"",INDIRECT("Calculations!"&amp;ADDRESS(Calculations!$C29,38)))</f>
      </c>
    </row>
    <row r="30" spans="1:26" ht="12.75">
      <c r="A30" s="42">
        <f>Calculations!B30</f>
      </c>
      <c r="B30" s="43">
        <f ca="1">IF(Calculations!A30&gt;Calculations!H$2,"",IF(Calculations!A30&gt;Calculations!F$2,INDIRECT("Calculations!"&amp;ADDRESS(Calculations!$C30,18)),""))</f>
      </c>
      <c r="C30" s="43">
        <f ca="1">IF(Calculations!A30&gt;Calculations!H$2,"",INDIRECT("Calculations!"&amp;ADDRESS(Calculations!$C30,19)))</f>
      </c>
      <c r="D30" s="47">
        <f ca="1">IF(Calculations!A30&gt;Calculations!H$2,"",INDIRECT("Calculations!"&amp;ADDRESS(Calculations!$C30,24)))</f>
      </c>
      <c r="E30" s="43">
        <f ca="1">IF(ISERROR(FIND("C",INDIRECT("Calculations!"&amp;ADDRESS(Calculations!$C30,20)))),"","Y")</f>
      </c>
      <c r="F30" s="43">
        <f ca="1">IF(ISERROR(FIND("F",INDIRECT("Calculations!"&amp;ADDRESS(Calculations!$C30,20)))),"","Y")</f>
      </c>
      <c r="G30" s="43">
        <f ca="1">IF(ISERROR(FIND("M",INDIRECT("Calculations!"&amp;ADDRESS(Calculations!$C30,20)))),"","Y")</f>
      </c>
      <c r="H30" s="43">
        <f ca="1">IF(ISERROR(FIND("E",INDIRECT("Calculations!"&amp;ADDRESS(Calculations!$C30,20)))),"","Y")</f>
      </c>
      <c r="I30" s="43">
        <f ca="1">IF(ISERROR(FIND("B",INDIRECT("Calculations!"&amp;ADDRESS(Calculations!$C30,20)))),"","Y")</f>
      </c>
      <c r="J30" s="43">
        <f ca="1">IF(ISERROR(FIND("G",INDIRECT("Calculations!"&amp;ADDRESS(Calculations!$C30,20)))),"","Y")</f>
      </c>
      <c r="K30" s="43">
        <f ca="1">IF(ISERROR(FIND("T",INDIRECT("Calculations!"&amp;ADDRESS(Calculations!$C30,20)))),"","Y")</f>
      </c>
      <c r="L30" s="45">
        <f ca="1">IF(Calculations!A30&gt;Calculations!H$2,"",INDIRECT("Calculations!"&amp;ADDRESS(Calculations!$C30,22)))</f>
      </c>
      <c r="M30" s="45">
        <f>IF(Calculations!A30&gt;Calculations!H$2,"",Calculations!Y$2)</f>
      </c>
      <c r="N30" s="44">
        <f>IF(Calculations!A30&gt;Calculations!H$2,"",IF(Calculations!A30&gt;Calculations!F$2,Calculations!Z$2,Calculations!#REF!))</f>
      </c>
      <c r="O30" s="45">
        <f>IF(Calculations!A30&gt;Calculations!H$2,"",IF(Calculations!A30&gt;Calculations!F$2,Calculations!AA$2,Calculations!#REF!))</f>
      </c>
      <c r="P30" s="45">
        <f>IF(Calculations!A30&gt;Calculations!H$2,"",IF(Calculations!A30&gt;Calculations!F$2,Calculations!AB$2,Calculations!#REF!))</f>
      </c>
      <c r="Q30" s="44">
        <f>IF(Calculations!A30&gt;Calculations!H$2,"",Calculations!AC$2)</f>
      </c>
      <c r="R30" s="44">
        <f>IF(Calculations!A30&gt;Calculations!H$2,"",Calculations!AD$2)</f>
      </c>
      <c r="S30" s="44">
        <f>IF(Calculations!A30&gt;Calculations!H$2,"",Calculations!AE$2)</f>
      </c>
      <c r="T30" s="44">
        <f>IF(Calculations!A30&gt;Calculations!H$2,"",Calculations!AF$2)</f>
      </c>
      <c r="U30" s="44">
        <f>IF(Calculations!A30&gt;Calculations!H$2,"",Calculations!AG$2)</f>
      </c>
      <c r="V30" s="44">
        <f>IF(Calculations!A30&gt;Calculations!H$2,"",Calculations!AH$2)</f>
      </c>
      <c r="W30" s="44">
        <f>IF(Calculations!A30&gt;Calculations!H$2,"",Calculations!AI$2)</f>
      </c>
      <c r="X30" s="46">
        <f>IF(Calculations!A30&gt;Calculations!H$2,"",IF(Calculations!A30&gt;Calculations!F$2,Calculations!AJ$2,Calculations!#REF!))</f>
      </c>
      <c r="Y30" s="44">
        <f>IF(Calculations!A30&gt;Calculations!H$2,"",IF(Calculations!A30&gt;Calculations!F$2,"",Calculations!#REF!))</f>
      </c>
      <c r="Z30" s="45">
        <f ca="1">IF(Calculations!A30&gt;Calculations!H$2,"",INDIRECT("Calculations!"&amp;ADDRESS(Calculations!$C30,38)))</f>
      </c>
    </row>
    <row r="31" spans="1:26" ht="12.75">
      <c r="A31" s="42">
        <f>Calculations!B31</f>
      </c>
      <c r="B31" s="43">
        <f ca="1">IF(Calculations!A31&gt;Calculations!H$2,"",IF(Calculations!A31&gt;Calculations!F$2,INDIRECT("Calculations!"&amp;ADDRESS(Calculations!$C31,18)),""))</f>
      </c>
      <c r="C31" s="43">
        <f ca="1">IF(Calculations!A31&gt;Calculations!H$2,"",INDIRECT("Calculations!"&amp;ADDRESS(Calculations!$C31,19)))</f>
      </c>
      <c r="D31" s="47">
        <f ca="1">IF(Calculations!A31&gt;Calculations!H$2,"",INDIRECT("Calculations!"&amp;ADDRESS(Calculations!$C31,24)))</f>
      </c>
      <c r="E31" s="43">
        <f ca="1">IF(ISERROR(FIND("C",INDIRECT("Calculations!"&amp;ADDRESS(Calculations!$C31,20)))),"","Y")</f>
      </c>
      <c r="F31" s="43">
        <f ca="1">IF(ISERROR(FIND("F",INDIRECT("Calculations!"&amp;ADDRESS(Calculations!$C31,20)))),"","Y")</f>
      </c>
      <c r="G31" s="43">
        <f ca="1">IF(ISERROR(FIND("M",INDIRECT("Calculations!"&amp;ADDRESS(Calculations!$C31,20)))),"","Y")</f>
      </c>
      <c r="H31" s="43">
        <f ca="1">IF(ISERROR(FIND("E",INDIRECT("Calculations!"&amp;ADDRESS(Calculations!$C31,20)))),"","Y")</f>
      </c>
      <c r="I31" s="43">
        <f ca="1">IF(ISERROR(FIND("B",INDIRECT("Calculations!"&amp;ADDRESS(Calculations!$C31,20)))),"","Y")</f>
      </c>
      <c r="J31" s="43">
        <f ca="1">IF(ISERROR(FIND("G",INDIRECT("Calculations!"&amp;ADDRESS(Calculations!$C31,20)))),"","Y")</f>
      </c>
      <c r="K31" s="43">
        <f ca="1">IF(ISERROR(FIND("T",INDIRECT("Calculations!"&amp;ADDRESS(Calculations!$C31,20)))),"","Y")</f>
      </c>
      <c r="L31" s="45">
        <f ca="1">IF(Calculations!A31&gt;Calculations!H$2,"",INDIRECT("Calculations!"&amp;ADDRESS(Calculations!$C31,22)))</f>
      </c>
      <c r="M31" s="45">
        <f>IF(Calculations!A31&gt;Calculations!H$2,"",Calculations!Y$2)</f>
      </c>
      <c r="N31" s="44">
        <f>IF(Calculations!A31&gt;Calculations!H$2,"",IF(Calculations!A31&gt;Calculations!F$2,Calculations!Z$2,Calculations!#REF!))</f>
      </c>
      <c r="O31" s="45">
        <f>IF(Calculations!A31&gt;Calculations!H$2,"",IF(Calculations!A31&gt;Calculations!F$2,Calculations!AA$2,Calculations!#REF!))</f>
      </c>
      <c r="P31" s="45">
        <f>IF(Calculations!A31&gt;Calculations!H$2,"",IF(Calculations!A31&gt;Calculations!F$2,Calculations!AB$2,Calculations!#REF!))</f>
      </c>
      <c r="Q31" s="44">
        <f>IF(Calculations!A31&gt;Calculations!H$2,"",Calculations!AC$2)</f>
      </c>
      <c r="R31" s="44">
        <f>IF(Calculations!A31&gt;Calculations!H$2,"",Calculations!AD$2)</f>
      </c>
      <c r="S31" s="44">
        <f>IF(Calculations!A31&gt;Calculations!H$2,"",Calculations!AE$2)</f>
      </c>
      <c r="T31" s="44">
        <f>IF(Calculations!A31&gt;Calculations!H$2,"",Calculations!AF$2)</f>
      </c>
      <c r="U31" s="44">
        <f>IF(Calculations!A31&gt;Calculations!H$2,"",Calculations!AG$2)</f>
      </c>
      <c r="V31" s="44">
        <f>IF(Calculations!A31&gt;Calculations!H$2,"",Calculations!AH$2)</f>
      </c>
      <c r="W31" s="44">
        <f>IF(Calculations!A31&gt;Calculations!H$2,"",Calculations!AI$2)</f>
      </c>
      <c r="X31" s="46">
        <f>IF(Calculations!A31&gt;Calculations!H$2,"",IF(Calculations!A31&gt;Calculations!F$2,Calculations!AJ$2,Calculations!#REF!))</f>
      </c>
      <c r="Y31" s="44">
        <f>IF(Calculations!A31&gt;Calculations!H$2,"",IF(Calculations!A31&gt;Calculations!F$2,"",Calculations!#REF!))</f>
      </c>
      <c r="Z31" s="45">
        <f ca="1">IF(Calculations!A31&gt;Calculations!H$2,"",INDIRECT("Calculations!"&amp;ADDRESS(Calculations!$C31,38)))</f>
      </c>
    </row>
    <row r="32" spans="1:26" ht="12.75">
      <c r="A32" s="42">
        <f>Calculations!B32</f>
      </c>
      <c r="B32" s="43">
        <f ca="1">IF(Calculations!A32&gt;Calculations!H$2,"",IF(Calculations!A32&gt;Calculations!F$2,INDIRECT("Calculations!"&amp;ADDRESS(Calculations!$C32,18)),""))</f>
      </c>
      <c r="C32" s="43">
        <f ca="1">IF(Calculations!A32&gt;Calculations!H$2,"",INDIRECT("Calculations!"&amp;ADDRESS(Calculations!$C32,19)))</f>
      </c>
      <c r="D32" s="47">
        <f ca="1">IF(Calculations!A32&gt;Calculations!H$2,"",INDIRECT("Calculations!"&amp;ADDRESS(Calculations!$C32,24)))</f>
      </c>
      <c r="E32" s="43">
        <f ca="1">IF(ISERROR(FIND("C",INDIRECT("Calculations!"&amp;ADDRESS(Calculations!$C32,20)))),"","Y")</f>
      </c>
      <c r="F32" s="43">
        <f ca="1">IF(ISERROR(FIND("F",INDIRECT("Calculations!"&amp;ADDRESS(Calculations!$C32,20)))),"","Y")</f>
      </c>
      <c r="G32" s="43">
        <f ca="1">IF(ISERROR(FIND("M",INDIRECT("Calculations!"&amp;ADDRESS(Calculations!$C32,20)))),"","Y")</f>
      </c>
      <c r="H32" s="43">
        <f ca="1">IF(ISERROR(FIND("E",INDIRECT("Calculations!"&amp;ADDRESS(Calculations!$C32,20)))),"","Y")</f>
      </c>
      <c r="I32" s="43">
        <f ca="1">IF(ISERROR(FIND("B",INDIRECT("Calculations!"&amp;ADDRESS(Calculations!$C32,20)))),"","Y")</f>
      </c>
      <c r="J32" s="43">
        <f ca="1">IF(ISERROR(FIND("G",INDIRECT("Calculations!"&amp;ADDRESS(Calculations!$C32,20)))),"","Y")</f>
      </c>
      <c r="K32" s="43">
        <f ca="1">IF(ISERROR(FIND("T",INDIRECT("Calculations!"&amp;ADDRESS(Calculations!$C32,20)))),"","Y")</f>
      </c>
      <c r="L32" s="45">
        <f ca="1">IF(Calculations!A32&gt;Calculations!H$2,"",INDIRECT("Calculations!"&amp;ADDRESS(Calculations!$C32,22)))</f>
      </c>
      <c r="M32" s="45">
        <f>IF(Calculations!A32&gt;Calculations!H$2,"",Calculations!Y$2)</f>
      </c>
      <c r="N32" s="44">
        <f>IF(Calculations!A32&gt;Calculations!H$2,"",IF(Calculations!A32&gt;Calculations!F$2,Calculations!Z$2,Calculations!#REF!))</f>
      </c>
      <c r="O32" s="45">
        <f>IF(Calculations!A32&gt;Calculations!H$2,"",IF(Calculations!A32&gt;Calculations!F$2,Calculations!AA$2,Calculations!#REF!))</f>
      </c>
      <c r="P32" s="45">
        <f>IF(Calculations!A32&gt;Calculations!H$2,"",IF(Calculations!A32&gt;Calculations!F$2,Calculations!AB$2,Calculations!#REF!))</f>
      </c>
      <c r="Q32" s="44">
        <f>IF(Calculations!A32&gt;Calculations!H$2,"",Calculations!AC$2)</f>
      </c>
      <c r="R32" s="44">
        <f>IF(Calculations!A32&gt;Calculations!H$2,"",Calculations!AD$2)</f>
      </c>
      <c r="S32" s="44">
        <f>IF(Calculations!A32&gt;Calculations!H$2,"",Calculations!AE$2)</f>
      </c>
      <c r="T32" s="44">
        <f>IF(Calculations!A32&gt;Calculations!H$2,"",Calculations!AF$2)</f>
      </c>
      <c r="U32" s="44">
        <f>IF(Calculations!A32&gt;Calculations!H$2,"",Calculations!AG$2)</f>
      </c>
      <c r="V32" s="44">
        <f>IF(Calculations!A32&gt;Calculations!H$2,"",Calculations!AH$2)</f>
      </c>
      <c r="W32" s="44">
        <f>IF(Calculations!A32&gt;Calculations!H$2,"",Calculations!AI$2)</f>
      </c>
      <c r="X32" s="46">
        <f>IF(Calculations!A32&gt;Calculations!H$2,"",IF(Calculations!A32&gt;Calculations!F$2,Calculations!AJ$2,Calculations!#REF!))</f>
      </c>
      <c r="Y32" s="44">
        <f>IF(Calculations!A32&gt;Calculations!H$2,"",IF(Calculations!A32&gt;Calculations!F$2,"",Calculations!#REF!))</f>
      </c>
      <c r="Z32" s="45">
        <f ca="1">IF(Calculations!A32&gt;Calculations!H$2,"",INDIRECT("Calculations!"&amp;ADDRESS(Calculations!$C32,38)))</f>
      </c>
    </row>
    <row r="33" spans="1:26" ht="12.75">
      <c r="A33" s="42">
        <f>Calculations!B33</f>
      </c>
      <c r="B33" s="43">
        <f ca="1">IF(Calculations!A33&gt;Calculations!H$2,"",IF(Calculations!A33&gt;Calculations!F$2,INDIRECT("Calculations!"&amp;ADDRESS(Calculations!$C33,18)),""))</f>
      </c>
      <c r="C33" s="43">
        <f ca="1">IF(Calculations!A33&gt;Calculations!H$2,"",INDIRECT("Calculations!"&amp;ADDRESS(Calculations!$C33,19)))</f>
      </c>
      <c r="D33" s="47">
        <f ca="1">IF(Calculations!A33&gt;Calculations!H$2,"",INDIRECT("Calculations!"&amp;ADDRESS(Calculations!$C33,24)))</f>
      </c>
      <c r="E33" s="43">
        <f ca="1">IF(ISERROR(FIND("C",INDIRECT("Calculations!"&amp;ADDRESS(Calculations!$C33,20)))),"","Y")</f>
      </c>
      <c r="F33" s="43">
        <f ca="1">IF(ISERROR(FIND("F",INDIRECT("Calculations!"&amp;ADDRESS(Calculations!$C33,20)))),"","Y")</f>
      </c>
      <c r="G33" s="43">
        <f ca="1">IF(ISERROR(FIND("M",INDIRECT("Calculations!"&amp;ADDRESS(Calculations!$C33,20)))),"","Y")</f>
      </c>
      <c r="H33" s="43">
        <f ca="1">IF(ISERROR(FIND("E",INDIRECT("Calculations!"&amp;ADDRESS(Calculations!$C33,20)))),"","Y")</f>
      </c>
      <c r="I33" s="43">
        <f ca="1">IF(ISERROR(FIND("B",INDIRECT("Calculations!"&amp;ADDRESS(Calculations!$C33,20)))),"","Y")</f>
      </c>
      <c r="J33" s="43">
        <f ca="1">IF(ISERROR(FIND("G",INDIRECT("Calculations!"&amp;ADDRESS(Calculations!$C33,20)))),"","Y")</f>
      </c>
      <c r="K33" s="43">
        <f ca="1">IF(ISERROR(FIND("T",INDIRECT("Calculations!"&amp;ADDRESS(Calculations!$C33,20)))),"","Y")</f>
      </c>
      <c r="L33" s="45">
        <f ca="1">IF(Calculations!A33&gt;Calculations!H$2,"",INDIRECT("Calculations!"&amp;ADDRESS(Calculations!$C33,22)))</f>
      </c>
      <c r="M33" s="45">
        <f>IF(Calculations!A33&gt;Calculations!H$2,"",Calculations!Y$2)</f>
      </c>
      <c r="N33" s="44">
        <f>IF(Calculations!A33&gt;Calculations!H$2,"",IF(Calculations!A33&gt;Calculations!F$2,Calculations!Z$2,Calculations!#REF!))</f>
      </c>
      <c r="O33" s="45">
        <f>IF(Calculations!A33&gt;Calculations!H$2,"",IF(Calculations!A33&gt;Calculations!F$2,Calculations!AA$2,Calculations!#REF!))</f>
      </c>
      <c r="P33" s="45">
        <f>IF(Calculations!A33&gt;Calculations!H$2,"",IF(Calculations!A33&gt;Calculations!F$2,Calculations!AB$2,Calculations!#REF!))</f>
      </c>
      <c r="Q33" s="44">
        <f>IF(Calculations!A33&gt;Calculations!H$2,"",Calculations!AC$2)</f>
      </c>
      <c r="R33" s="44">
        <f>IF(Calculations!A33&gt;Calculations!H$2,"",Calculations!AD$2)</f>
      </c>
      <c r="S33" s="44">
        <f>IF(Calculations!A33&gt;Calculations!H$2,"",Calculations!AE$2)</f>
      </c>
      <c r="T33" s="44">
        <f>IF(Calculations!A33&gt;Calculations!H$2,"",Calculations!AF$2)</f>
      </c>
      <c r="U33" s="44">
        <f>IF(Calculations!A33&gt;Calculations!H$2,"",Calculations!AG$2)</f>
      </c>
      <c r="V33" s="44">
        <f>IF(Calculations!A33&gt;Calculations!H$2,"",Calculations!AH$2)</f>
      </c>
      <c r="W33" s="44">
        <f>IF(Calculations!A33&gt;Calculations!H$2,"",Calculations!AI$2)</f>
      </c>
      <c r="X33" s="46">
        <f>IF(Calculations!A33&gt;Calculations!H$2,"",IF(Calculations!A33&gt;Calculations!F$2,Calculations!AJ$2,Calculations!#REF!))</f>
      </c>
      <c r="Y33" s="44">
        <f>IF(Calculations!A33&gt;Calculations!H$2,"",IF(Calculations!A33&gt;Calculations!F$2,"",Calculations!#REF!))</f>
      </c>
      <c r="Z33" s="45">
        <f ca="1">IF(Calculations!A33&gt;Calculations!H$2,"",INDIRECT("Calculations!"&amp;ADDRESS(Calculations!$C33,38)))</f>
      </c>
    </row>
    <row r="34" spans="1:26" ht="12.75">
      <c r="A34" s="42">
        <f>Calculations!B34</f>
      </c>
      <c r="B34" s="43">
        <f ca="1">IF(Calculations!A34&gt;Calculations!H$2,"",IF(Calculations!A34&gt;Calculations!F$2,INDIRECT("Calculations!"&amp;ADDRESS(Calculations!$C34,18)),""))</f>
      </c>
      <c r="C34" s="43">
        <f ca="1">IF(Calculations!A34&gt;Calculations!H$2,"",INDIRECT("Calculations!"&amp;ADDRESS(Calculations!$C34,19)))</f>
      </c>
      <c r="D34" s="47">
        <f ca="1">IF(Calculations!A34&gt;Calculations!H$2,"",INDIRECT("Calculations!"&amp;ADDRESS(Calculations!$C34,24)))</f>
      </c>
      <c r="E34" s="43">
        <f ca="1">IF(ISERROR(FIND("C",INDIRECT("Calculations!"&amp;ADDRESS(Calculations!$C34,20)))),"","Y")</f>
      </c>
      <c r="F34" s="43">
        <f ca="1">IF(ISERROR(FIND("F",INDIRECT("Calculations!"&amp;ADDRESS(Calculations!$C34,20)))),"","Y")</f>
      </c>
      <c r="G34" s="43">
        <f ca="1">IF(ISERROR(FIND("M",INDIRECT("Calculations!"&amp;ADDRESS(Calculations!$C34,20)))),"","Y")</f>
      </c>
      <c r="H34" s="43">
        <f ca="1">IF(ISERROR(FIND("E",INDIRECT("Calculations!"&amp;ADDRESS(Calculations!$C34,20)))),"","Y")</f>
      </c>
      <c r="I34" s="43">
        <f ca="1">IF(ISERROR(FIND("B",INDIRECT("Calculations!"&amp;ADDRESS(Calculations!$C34,20)))),"","Y")</f>
      </c>
      <c r="J34" s="43">
        <f ca="1">IF(ISERROR(FIND("G",INDIRECT("Calculations!"&amp;ADDRESS(Calculations!$C34,20)))),"","Y")</f>
      </c>
      <c r="K34" s="43">
        <f ca="1">IF(ISERROR(FIND("T",INDIRECT("Calculations!"&amp;ADDRESS(Calculations!$C34,20)))),"","Y")</f>
      </c>
      <c r="L34" s="45">
        <f ca="1">IF(Calculations!A34&gt;Calculations!H$2,"",INDIRECT("Calculations!"&amp;ADDRESS(Calculations!$C34,22)))</f>
      </c>
      <c r="M34" s="45">
        <f>IF(Calculations!A34&gt;Calculations!H$2,"",Calculations!Y$2)</f>
      </c>
      <c r="N34" s="44">
        <f>IF(Calculations!A34&gt;Calculations!H$2,"",IF(Calculations!A34&gt;Calculations!F$2,Calculations!Z$2,Calculations!#REF!))</f>
      </c>
      <c r="O34" s="45">
        <f>IF(Calculations!A34&gt;Calculations!H$2,"",IF(Calculations!A34&gt;Calculations!F$2,Calculations!AA$2,Calculations!#REF!))</f>
      </c>
      <c r="P34" s="45">
        <f>IF(Calculations!A34&gt;Calculations!H$2,"",IF(Calculations!A34&gt;Calculations!F$2,Calculations!AB$2,Calculations!#REF!))</f>
      </c>
      <c r="Q34" s="44">
        <f>IF(Calculations!A34&gt;Calculations!H$2,"",Calculations!AC$2)</f>
      </c>
      <c r="R34" s="44">
        <f>IF(Calculations!A34&gt;Calculations!H$2,"",Calculations!AD$2)</f>
      </c>
      <c r="S34" s="44">
        <f>IF(Calculations!A34&gt;Calculations!H$2,"",Calculations!AE$2)</f>
      </c>
      <c r="T34" s="44">
        <f>IF(Calculations!A34&gt;Calculations!H$2,"",Calculations!AF$2)</f>
      </c>
      <c r="U34" s="44">
        <f>IF(Calculations!A34&gt;Calculations!H$2,"",Calculations!AG$2)</f>
      </c>
      <c r="V34" s="44">
        <f>IF(Calculations!A34&gt;Calculations!H$2,"",Calculations!AH$2)</f>
      </c>
      <c r="W34" s="44">
        <f>IF(Calculations!A34&gt;Calculations!H$2,"",Calculations!AI$2)</f>
      </c>
      <c r="X34" s="46">
        <f>IF(Calculations!A34&gt;Calculations!H$2,"",IF(Calculations!A34&gt;Calculations!F$2,Calculations!AJ$2,Calculations!#REF!))</f>
      </c>
      <c r="Y34" s="44">
        <f>IF(Calculations!A34&gt;Calculations!H$2,"",IF(Calculations!A34&gt;Calculations!F$2,"",Calculations!#REF!))</f>
      </c>
      <c r="Z34" s="45">
        <f ca="1">IF(Calculations!A34&gt;Calculations!H$2,"",INDIRECT("Calculations!"&amp;ADDRESS(Calculations!$C34,38)))</f>
      </c>
    </row>
    <row r="35" spans="1:26" ht="12.75">
      <c r="A35" s="42">
        <f>Calculations!B35</f>
      </c>
      <c r="B35" s="43">
        <f ca="1">IF(Calculations!A35&gt;Calculations!H$2,"",IF(Calculations!A35&gt;Calculations!F$2,INDIRECT("Calculations!"&amp;ADDRESS(Calculations!$C35,18)),""))</f>
      </c>
      <c r="C35" s="43">
        <f ca="1">IF(Calculations!A35&gt;Calculations!H$2,"",INDIRECT("Calculations!"&amp;ADDRESS(Calculations!$C35,19)))</f>
      </c>
      <c r="D35" s="47">
        <f ca="1">IF(Calculations!A35&gt;Calculations!H$2,"",INDIRECT("Calculations!"&amp;ADDRESS(Calculations!$C35,24)))</f>
      </c>
      <c r="E35" s="43">
        <f ca="1">IF(ISERROR(FIND("C",INDIRECT("Calculations!"&amp;ADDRESS(Calculations!$C35,20)))),"","Y")</f>
      </c>
      <c r="F35" s="43">
        <f ca="1">IF(ISERROR(FIND("F",INDIRECT("Calculations!"&amp;ADDRESS(Calculations!$C35,20)))),"","Y")</f>
      </c>
      <c r="G35" s="43">
        <f ca="1">IF(ISERROR(FIND("M",INDIRECT("Calculations!"&amp;ADDRESS(Calculations!$C35,20)))),"","Y")</f>
      </c>
      <c r="H35" s="43">
        <f ca="1">IF(ISERROR(FIND("E",INDIRECT("Calculations!"&amp;ADDRESS(Calculations!$C35,20)))),"","Y")</f>
      </c>
      <c r="I35" s="43">
        <f ca="1">IF(ISERROR(FIND("B",INDIRECT("Calculations!"&amp;ADDRESS(Calculations!$C35,20)))),"","Y")</f>
      </c>
      <c r="J35" s="43">
        <f ca="1">IF(ISERROR(FIND("G",INDIRECT("Calculations!"&amp;ADDRESS(Calculations!$C35,20)))),"","Y")</f>
      </c>
      <c r="K35" s="43">
        <f ca="1">IF(ISERROR(FIND("T",INDIRECT("Calculations!"&amp;ADDRESS(Calculations!$C35,20)))),"","Y")</f>
      </c>
      <c r="L35" s="45">
        <f ca="1">IF(Calculations!A35&gt;Calculations!H$2,"",INDIRECT("Calculations!"&amp;ADDRESS(Calculations!$C35,22)))</f>
      </c>
      <c r="M35" s="45">
        <f>IF(Calculations!A35&gt;Calculations!H$2,"",Calculations!Y$2)</f>
      </c>
      <c r="N35" s="44">
        <f>IF(Calculations!A35&gt;Calculations!H$2,"",IF(Calculations!A35&gt;Calculations!F$2,Calculations!Z$2,Calculations!#REF!))</f>
      </c>
      <c r="O35" s="45">
        <f>IF(Calculations!A35&gt;Calculations!H$2,"",IF(Calculations!A35&gt;Calculations!F$2,Calculations!AA$2,Calculations!#REF!))</f>
      </c>
      <c r="P35" s="45">
        <f>IF(Calculations!A35&gt;Calculations!H$2,"",IF(Calculations!A35&gt;Calculations!F$2,Calculations!AB$2,Calculations!#REF!))</f>
      </c>
      <c r="Q35" s="44">
        <f>IF(Calculations!A35&gt;Calculations!H$2,"",Calculations!AC$2)</f>
      </c>
      <c r="R35" s="44">
        <f>IF(Calculations!A35&gt;Calculations!H$2,"",Calculations!AD$2)</f>
      </c>
      <c r="S35" s="44">
        <f>IF(Calculations!A35&gt;Calculations!H$2,"",Calculations!AE$2)</f>
      </c>
      <c r="T35" s="44">
        <f>IF(Calculations!A35&gt;Calculations!H$2,"",Calculations!AF$2)</f>
      </c>
      <c r="U35" s="44">
        <f>IF(Calculations!A35&gt;Calculations!H$2,"",Calculations!AG$2)</f>
      </c>
      <c r="V35" s="44">
        <f>IF(Calculations!A35&gt;Calculations!H$2,"",Calculations!AH$2)</f>
      </c>
      <c r="W35" s="44">
        <f>IF(Calculations!A35&gt;Calculations!H$2,"",Calculations!AI$2)</f>
      </c>
      <c r="X35" s="46">
        <f>IF(Calculations!A35&gt;Calculations!H$2,"",IF(Calculations!A35&gt;Calculations!F$2,Calculations!AJ$2,Calculations!#REF!))</f>
      </c>
      <c r="Y35" s="44">
        <f>IF(Calculations!A35&gt;Calculations!H$2,"",IF(Calculations!A35&gt;Calculations!F$2,"",Calculations!#REF!))</f>
      </c>
      <c r="Z35" s="45">
        <f ca="1">IF(Calculations!A35&gt;Calculations!H$2,"",INDIRECT("Calculations!"&amp;ADDRESS(Calculations!$C35,38)))</f>
      </c>
    </row>
    <row r="36" spans="1:26" ht="12.75">
      <c r="A36" s="42">
        <f>Calculations!B36</f>
      </c>
      <c r="B36" s="43">
        <f ca="1">IF(Calculations!A36&gt;Calculations!H$2,"",IF(Calculations!A36&gt;Calculations!F$2,INDIRECT("Calculations!"&amp;ADDRESS(Calculations!$C36,18)),""))</f>
      </c>
      <c r="C36" s="43">
        <f ca="1">IF(Calculations!A36&gt;Calculations!H$2,"",INDIRECT("Calculations!"&amp;ADDRESS(Calculations!$C36,19)))</f>
      </c>
      <c r="D36" s="47">
        <f ca="1">IF(Calculations!A36&gt;Calculations!H$2,"",INDIRECT("Calculations!"&amp;ADDRESS(Calculations!$C36,24)))</f>
      </c>
      <c r="E36" s="43">
        <f ca="1">IF(ISERROR(FIND("C",INDIRECT("Calculations!"&amp;ADDRESS(Calculations!$C36,20)))),"","Y")</f>
      </c>
      <c r="F36" s="43">
        <f ca="1">IF(ISERROR(FIND("F",INDIRECT("Calculations!"&amp;ADDRESS(Calculations!$C36,20)))),"","Y")</f>
      </c>
      <c r="G36" s="43">
        <f ca="1">IF(ISERROR(FIND("M",INDIRECT("Calculations!"&amp;ADDRESS(Calculations!$C36,20)))),"","Y")</f>
      </c>
      <c r="H36" s="43">
        <f ca="1">IF(ISERROR(FIND("E",INDIRECT("Calculations!"&amp;ADDRESS(Calculations!$C36,20)))),"","Y")</f>
      </c>
      <c r="I36" s="43">
        <f ca="1">IF(ISERROR(FIND("B",INDIRECT("Calculations!"&amp;ADDRESS(Calculations!$C36,20)))),"","Y")</f>
      </c>
      <c r="J36" s="43">
        <f ca="1">IF(ISERROR(FIND("G",INDIRECT("Calculations!"&amp;ADDRESS(Calculations!$C36,20)))),"","Y")</f>
      </c>
      <c r="K36" s="43">
        <f ca="1">IF(ISERROR(FIND("T",INDIRECT("Calculations!"&amp;ADDRESS(Calculations!$C36,20)))),"","Y")</f>
      </c>
      <c r="L36" s="45">
        <f ca="1">IF(Calculations!A36&gt;Calculations!H$2,"",INDIRECT("Calculations!"&amp;ADDRESS(Calculations!$C36,22)))</f>
      </c>
      <c r="M36" s="45">
        <f>IF(Calculations!A36&gt;Calculations!H$2,"",Calculations!Y$2)</f>
      </c>
      <c r="N36" s="44">
        <f>IF(Calculations!A36&gt;Calculations!H$2,"",IF(Calculations!A36&gt;Calculations!F$2,Calculations!Z$2,Calculations!#REF!))</f>
      </c>
      <c r="O36" s="45">
        <f>IF(Calculations!A36&gt;Calculations!H$2,"",IF(Calculations!A36&gt;Calculations!F$2,Calculations!AA$2,Calculations!#REF!))</f>
      </c>
      <c r="P36" s="45">
        <f>IF(Calculations!A36&gt;Calculations!H$2,"",IF(Calculations!A36&gt;Calculations!F$2,Calculations!AB$2,Calculations!#REF!))</f>
      </c>
      <c r="Q36" s="44">
        <f>IF(Calculations!A36&gt;Calculations!H$2,"",Calculations!AC$2)</f>
      </c>
      <c r="R36" s="44">
        <f>IF(Calculations!A36&gt;Calculations!H$2,"",Calculations!AD$2)</f>
      </c>
      <c r="S36" s="44">
        <f>IF(Calculations!A36&gt;Calculations!H$2,"",Calculations!AE$2)</f>
      </c>
      <c r="T36" s="44">
        <f>IF(Calculations!A36&gt;Calculations!H$2,"",Calculations!AF$2)</f>
      </c>
      <c r="U36" s="44">
        <f>IF(Calculations!A36&gt;Calculations!H$2,"",Calculations!AG$2)</f>
      </c>
      <c r="V36" s="44">
        <f>IF(Calculations!A36&gt;Calculations!H$2,"",Calculations!AH$2)</f>
      </c>
      <c r="W36" s="44">
        <f>IF(Calculations!A36&gt;Calculations!H$2,"",Calculations!AI$2)</f>
      </c>
      <c r="X36" s="46">
        <f>IF(Calculations!A36&gt;Calculations!H$2,"",IF(Calculations!A36&gt;Calculations!F$2,Calculations!AJ$2,Calculations!#REF!))</f>
      </c>
      <c r="Y36" s="44">
        <f>IF(Calculations!A36&gt;Calculations!H$2,"",IF(Calculations!A36&gt;Calculations!F$2,"",Calculations!#REF!))</f>
      </c>
      <c r="Z36" s="45">
        <f ca="1">IF(Calculations!A36&gt;Calculations!H$2,"",INDIRECT("Calculations!"&amp;ADDRESS(Calculations!$C36,38)))</f>
      </c>
    </row>
    <row r="37" spans="1:26" ht="12.75">
      <c r="A37" s="42">
        <f>Calculations!B37</f>
      </c>
      <c r="B37" s="43">
        <f ca="1">IF(Calculations!A37&gt;Calculations!H$2,"",IF(Calculations!A37&gt;Calculations!F$2,INDIRECT("Calculations!"&amp;ADDRESS(Calculations!$C37,18)),""))</f>
      </c>
      <c r="C37" s="43">
        <f ca="1">IF(Calculations!A37&gt;Calculations!H$2,"",INDIRECT("Calculations!"&amp;ADDRESS(Calculations!$C37,19)))</f>
      </c>
      <c r="D37" s="47">
        <f ca="1">IF(Calculations!A37&gt;Calculations!H$2,"",INDIRECT("Calculations!"&amp;ADDRESS(Calculations!$C37,24)))</f>
      </c>
      <c r="E37" s="43">
        <f ca="1">IF(ISERROR(FIND("C",INDIRECT("Calculations!"&amp;ADDRESS(Calculations!$C37,20)))),"","Y")</f>
      </c>
      <c r="F37" s="43">
        <f ca="1">IF(ISERROR(FIND("F",INDIRECT("Calculations!"&amp;ADDRESS(Calculations!$C37,20)))),"","Y")</f>
      </c>
      <c r="G37" s="43">
        <f ca="1">IF(ISERROR(FIND("M",INDIRECT("Calculations!"&amp;ADDRESS(Calculations!$C37,20)))),"","Y")</f>
      </c>
      <c r="H37" s="43">
        <f ca="1">IF(ISERROR(FIND("E",INDIRECT("Calculations!"&amp;ADDRESS(Calculations!$C37,20)))),"","Y")</f>
      </c>
      <c r="I37" s="43">
        <f ca="1">IF(ISERROR(FIND("B",INDIRECT("Calculations!"&amp;ADDRESS(Calculations!$C37,20)))),"","Y")</f>
      </c>
      <c r="J37" s="43">
        <f ca="1">IF(ISERROR(FIND("G",INDIRECT("Calculations!"&amp;ADDRESS(Calculations!$C37,20)))),"","Y")</f>
      </c>
      <c r="K37" s="43">
        <f ca="1">IF(ISERROR(FIND("T",INDIRECT("Calculations!"&amp;ADDRESS(Calculations!$C37,20)))),"","Y")</f>
      </c>
      <c r="L37" s="45">
        <f ca="1">IF(Calculations!A37&gt;Calculations!H$2,"",INDIRECT("Calculations!"&amp;ADDRESS(Calculations!$C37,22)))</f>
      </c>
      <c r="M37" s="45">
        <f>IF(Calculations!A37&gt;Calculations!H$2,"",Calculations!Y$2)</f>
      </c>
      <c r="N37" s="44">
        <f>IF(Calculations!A37&gt;Calculations!H$2,"",IF(Calculations!A37&gt;Calculations!F$2,Calculations!Z$2,Calculations!#REF!))</f>
      </c>
      <c r="O37" s="45">
        <f>IF(Calculations!A37&gt;Calculations!H$2,"",IF(Calculations!A37&gt;Calculations!F$2,Calculations!AA$2,Calculations!#REF!))</f>
      </c>
      <c r="P37" s="45">
        <f>IF(Calculations!A37&gt;Calculations!H$2,"",IF(Calculations!A37&gt;Calculations!F$2,Calculations!AB$2,Calculations!#REF!))</f>
      </c>
      <c r="Q37" s="44">
        <f>IF(Calculations!A37&gt;Calculations!H$2,"",Calculations!AC$2)</f>
      </c>
      <c r="R37" s="44">
        <f>IF(Calculations!A37&gt;Calculations!H$2,"",Calculations!AD$2)</f>
      </c>
      <c r="S37" s="44">
        <f>IF(Calculations!A37&gt;Calculations!H$2,"",Calculations!AE$2)</f>
      </c>
      <c r="T37" s="44">
        <f>IF(Calculations!A37&gt;Calculations!H$2,"",Calculations!AF$2)</f>
      </c>
      <c r="U37" s="44">
        <f>IF(Calculations!A37&gt;Calculations!H$2,"",Calculations!AG$2)</f>
      </c>
      <c r="V37" s="44">
        <f>IF(Calculations!A37&gt;Calculations!H$2,"",Calculations!AH$2)</f>
      </c>
      <c r="W37" s="44">
        <f>IF(Calculations!A37&gt;Calculations!H$2,"",Calculations!AI$2)</f>
      </c>
      <c r="X37" s="46">
        <f>IF(Calculations!A37&gt;Calculations!H$2,"",IF(Calculations!A37&gt;Calculations!F$2,Calculations!AJ$2,Calculations!#REF!))</f>
      </c>
      <c r="Y37" s="44">
        <f>IF(Calculations!A37&gt;Calculations!H$2,"",IF(Calculations!A37&gt;Calculations!F$2,"",Calculations!#REF!))</f>
      </c>
      <c r="Z37" s="45">
        <f ca="1">IF(Calculations!A37&gt;Calculations!H$2,"",INDIRECT("Calculations!"&amp;ADDRESS(Calculations!$C37,38)))</f>
      </c>
    </row>
    <row r="38" spans="1:26" ht="12.75">
      <c r="A38" s="42">
        <f>Calculations!B38</f>
      </c>
      <c r="B38" s="43">
        <f ca="1">IF(Calculations!A38&gt;Calculations!H$2,"",IF(Calculations!A38&gt;Calculations!F$2,INDIRECT("Calculations!"&amp;ADDRESS(Calculations!$C38,18)),""))</f>
      </c>
      <c r="C38" s="43">
        <f ca="1">IF(Calculations!A38&gt;Calculations!H$2,"",INDIRECT("Calculations!"&amp;ADDRESS(Calculations!$C38,19)))</f>
      </c>
      <c r="D38" s="47">
        <f ca="1">IF(Calculations!A38&gt;Calculations!H$2,"",INDIRECT("Calculations!"&amp;ADDRESS(Calculations!$C38,24)))</f>
      </c>
      <c r="E38" s="43">
        <f ca="1">IF(ISERROR(FIND("C",INDIRECT("Calculations!"&amp;ADDRESS(Calculations!$C38,20)))),"","Y")</f>
      </c>
      <c r="F38" s="43">
        <f ca="1">IF(ISERROR(FIND("F",INDIRECT("Calculations!"&amp;ADDRESS(Calculations!$C38,20)))),"","Y")</f>
      </c>
      <c r="G38" s="43">
        <f ca="1">IF(ISERROR(FIND("M",INDIRECT("Calculations!"&amp;ADDRESS(Calculations!$C38,20)))),"","Y")</f>
      </c>
      <c r="H38" s="43">
        <f ca="1">IF(ISERROR(FIND("E",INDIRECT("Calculations!"&amp;ADDRESS(Calculations!$C38,20)))),"","Y")</f>
      </c>
      <c r="I38" s="43">
        <f ca="1">IF(ISERROR(FIND("B",INDIRECT("Calculations!"&amp;ADDRESS(Calculations!$C38,20)))),"","Y")</f>
      </c>
      <c r="J38" s="43">
        <f ca="1">IF(ISERROR(FIND("G",INDIRECT("Calculations!"&amp;ADDRESS(Calculations!$C38,20)))),"","Y")</f>
      </c>
      <c r="K38" s="43">
        <f ca="1">IF(ISERROR(FIND("T",INDIRECT("Calculations!"&amp;ADDRESS(Calculations!$C38,20)))),"","Y")</f>
      </c>
      <c r="L38" s="45">
        <f ca="1">IF(Calculations!A38&gt;Calculations!H$2,"",INDIRECT("Calculations!"&amp;ADDRESS(Calculations!$C38,22)))</f>
      </c>
      <c r="M38" s="45">
        <f>IF(Calculations!A38&gt;Calculations!H$2,"",Calculations!Y$2)</f>
      </c>
      <c r="N38" s="44">
        <f>IF(Calculations!A38&gt;Calculations!H$2,"",IF(Calculations!A38&gt;Calculations!F$2,Calculations!Z$2,Calculations!#REF!))</f>
      </c>
      <c r="O38" s="45">
        <f>IF(Calculations!A38&gt;Calculations!H$2,"",IF(Calculations!A38&gt;Calculations!F$2,Calculations!AA$2,Calculations!#REF!))</f>
      </c>
      <c r="P38" s="45">
        <f>IF(Calculations!A38&gt;Calculations!H$2,"",IF(Calculations!A38&gt;Calculations!F$2,Calculations!AB$2,Calculations!#REF!))</f>
      </c>
      <c r="Q38" s="44">
        <f>IF(Calculations!A38&gt;Calculations!H$2,"",Calculations!AC$2)</f>
      </c>
      <c r="R38" s="44">
        <f>IF(Calculations!A38&gt;Calculations!H$2,"",Calculations!AD$2)</f>
      </c>
      <c r="S38" s="44">
        <f>IF(Calculations!A38&gt;Calculations!H$2,"",Calculations!AE$2)</f>
      </c>
      <c r="T38" s="44">
        <f>IF(Calculations!A38&gt;Calculations!H$2,"",Calculations!AF$2)</f>
      </c>
      <c r="U38" s="44">
        <f>IF(Calculations!A38&gt;Calculations!H$2,"",Calculations!AG$2)</f>
      </c>
      <c r="V38" s="44">
        <f>IF(Calculations!A38&gt;Calculations!H$2,"",Calculations!AH$2)</f>
      </c>
      <c r="W38" s="44">
        <f>IF(Calculations!A38&gt;Calculations!H$2,"",Calculations!AI$2)</f>
      </c>
      <c r="X38" s="46">
        <f>IF(Calculations!A38&gt;Calculations!H$2,"",IF(Calculations!A38&gt;Calculations!F$2,Calculations!AJ$2,Calculations!#REF!))</f>
      </c>
      <c r="Y38" s="44">
        <f>IF(Calculations!A38&gt;Calculations!H$2,"",IF(Calculations!A38&gt;Calculations!F$2,"",Calculations!#REF!))</f>
      </c>
      <c r="Z38" s="45">
        <f ca="1">IF(Calculations!A38&gt;Calculations!H$2,"",INDIRECT("Calculations!"&amp;ADDRESS(Calculations!$C38,38)))</f>
      </c>
    </row>
    <row r="39" spans="1:26" ht="12.75">
      <c r="A39" s="42">
        <f>Calculations!B39</f>
      </c>
      <c r="B39" s="43">
        <f ca="1">IF(Calculations!A39&gt;Calculations!H$2,"",IF(Calculations!A39&gt;Calculations!F$2,INDIRECT("Calculations!"&amp;ADDRESS(Calculations!$C39,18)),""))</f>
      </c>
      <c r="C39" s="43">
        <f ca="1">IF(Calculations!A39&gt;Calculations!H$2,"",INDIRECT("Calculations!"&amp;ADDRESS(Calculations!$C39,19)))</f>
      </c>
      <c r="D39" s="47">
        <f ca="1">IF(Calculations!A39&gt;Calculations!H$2,"",INDIRECT("Calculations!"&amp;ADDRESS(Calculations!$C39,24)))</f>
      </c>
      <c r="E39" s="43">
        <f ca="1">IF(ISERROR(FIND("C",INDIRECT("Calculations!"&amp;ADDRESS(Calculations!$C39,20)))),"","Y")</f>
      </c>
      <c r="F39" s="43">
        <f ca="1">IF(ISERROR(FIND("F",INDIRECT("Calculations!"&amp;ADDRESS(Calculations!$C39,20)))),"","Y")</f>
      </c>
      <c r="G39" s="43">
        <f ca="1">IF(ISERROR(FIND("M",INDIRECT("Calculations!"&amp;ADDRESS(Calculations!$C39,20)))),"","Y")</f>
      </c>
      <c r="H39" s="43">
        <f ca="1">IF(ISERROR(FIND("E",INDIRECT("Calculations!"&amp;ADDRESS(Calculations!$C39,20)))),"","Y")</f>
      </c>
      <c r="I39" s="43">
        <f ca="1">IF(ISERROR(FIND("B",INDIRECT("Calculations!"&amp;ADDRESS(Calculations!$C39,20)))),"","Y")</f>
      </c>
      <c r="J39" s="43">
        <f ca="1">IF(ISERROR(FIND("G",INDIRECT("Calculations!"&amp;ADDRESS(Calculations!$C39,20)))),"","Y")</f>
      </c>
      <c r="K39" s="43">
        <f ca="1">IF(ISERROR(FIND("T",INDIRECT("Calculations!"&amp;ADDRESS(Calculations!$C39,20)))),"","Y")</f>
      </c>
      <c r="L39" s="45">
        <f ca="1">IF(Calculations!A39&gt;Calculations!H$2,"",INDIRECT("Calculations!"&amp;ADDRESS(Calculations!$C39,22)))</f>
      </c>
      <c r="M39" s="45">
        <f>IF(Calculations!A39&gt;Calculations!H$2,"",Calculations!Y$2)</f>
      </c>
      <c r="N39" s="44">
        <f>IF(Calculations!A39&gt;Calculations!H$2,"",IF(Calculations!A39&gt;Calculations!F$2,Calculations!Z$2,Calculations!#REF!))</f>
      </c>
      <c r="O39" s="45">
        <f>IF(Calculations!A39&gt;Calculations!H$2,"",IF(Calculations!A39&gt;Calculations!F$2,Calculations!AA$2,Calculations!#REF!))</f>
      </c>
      <c r="P39" s="45">
        <f>IF(Calculations!A39&gt;Calculations!H$2,"",IF(Calculations!A39&gt;Calculations!F$2,Calculations!AB$2,Calculations!#REF!))</f>
      </c>
      <c r="Q39" s="44">
        <f>IF(Calculations!A39&gt;Calculations!H$2,"",Calculations!AC$2)</f>
      </c>
      <c r="R39" s="44">
        <f>IF(Calculations!A39&gt;Calculations!H$2,"",Calculations!AD$2)</f>
      </c>
      <c r="S39" s="44">
        <f>IF(Calculations!A39&gt;Calculations!H$2,"",Calculations!AE$2)</f>
      </c>
      <c r="T39" s="44">
        <f>IF(Calculations!A39&gt;Calculations!H$2,"",Calculations!AF$2)</f>
      </c>
      <c r="U39" s="44">
        <f>IF(Calculations!A39&gt;Calculations!H$2,"",Calculations!AG$2)</f>
      </c>
      <c r="V39" s="44">
        <f>IF(Calculations!A39&gt;Calculations!H$2,"",Calculations!AH$2)</f>
      </c>
      <c r="W39" s="44">
        <f>IF(Calculations!A39&gt;Calculations!H$2,"",Calculations!AI$2)</f>
      </c>
      <c r="X39" s="46">
        <f>IF(Calculations!A39&gt;Calculations!H$2,"",IF(Calculations!A39&gt;Calculations!F$2,Calculations!AJ$2,Calculations!#REF!))</f>
      </c>
      <c r="Y39" s="44">
        <f>IF(Calculations!A39&gt;Calculations!H$2,"",IF(Calculations!A39&gt;Calculations!F$2,"",Calculations!#REF!))</f>
      </c>
      <c r="Z39" s="45">
        <f ca="1">IF(Calculations!A39&gt;Calculations!H$2,"",INDIRECT("Calculations!"&amp;ADDRESS(Calculations!$C39,38)))</f>
      </c>
    </row>
    <row r="40" spans="1:26" ht="12.75">
      <c r="A40" s="42">
        <f>Calculations!B40</f>
      </c>
      <c r="B40" s="43">
        <f ca="1">IF(Calculations!A40&gt;Calculations!H$2,"",IF(Calculations!A40&gt;Calculations!F$2,INDIRECT("Calculations!"&amp;ADDRESS(Calculations!$C40,18)),""))</f>
      </c>
      <c r="C40" s="43">
        <f ca="1">IF(Calculations!A40&gt;Calculations!H$2,"",INDIRECT("Calculations!"&amp;ADDRESS(Calculations!$C40,19)))</f>
      </c>
      <c r="D40" s="47">
        <f ca="1">IF(Calculations!A40&gt;Calculations!H$2,"",INDIRECT("Calculations!"&amp;ADDRESS(Calculations!$C40,24)))</f>
      </c>
      <c r="E40" s="43">
        <f ca="1">IF(ISERROR(FIND("C",INDIRECT("Calculations!"&amp;ADDRESS(Calculations!$C40,20)))),"","Y")</f>
      </c>
      <c r="F40" s="43">
        <f ca="1">IF(ISERROR(FIND("F",INDIRECT("Calculations!"&amp;ADDRESS(Calculations!$C40,20)))),"","Y")</f>
      </c>
      <c r="G40" s="43">
        <f ca="1">IF(ISERROR(FIND("M",INDIRECT("Calculations!"&amp;ADDRESS(Calculations!$C40,20)))),"","Y")</f>
      </c>
      <c r="H40" s="43">
        <f ca="1">IF(ISERROR(FIND("E",INDIRECT("Calculations!"&amp;ADDRESS(Calculations!$C40,20)))),"","Y")</f>
      </c>
      <c r="I40" s="43">
        <f ca="1">IF(ISERROR(FIND("B",INDIRECT("Calculations!"&amp;ADDRESS(Calculations!$C40,20)))),"","Y")</f>
      </c>
      <c r="J40" s="43">
        <f ca="1">IF(ISERROR(FIND("G",INDIRECT("Calculations!"&amp;ADDRESS(Calculations!$C40,20)))),"","Y")</f>
      </c>
      <c r="K40" s="43">
        <f ca="1">IF(ISERROR(FIND("T",INDIRECT("Calculations!"&amp;ADDRESS(Calculations!$C40,20)))),"","Y")</f>
      </c>
      <c r="L40" s="45">
        <f ca="1">IF(Calculations!A40&gt;Calculations!H$2,"",INDIRECT("Calculations!"&amp;ADDRESS(Calculations!$C40,22)))</f>
      </c>
      <c r="M40" s="45">
        <f>IF(Calculations!A40&gt;Calculations!H$2,"",Calculations!Y$2)</f>
      </c>
      <c r="N40" s="44">
        <f>IF(Calculations!A40&gt;Calculations!H$2,"",IF(Calculations!A40&gt;Calculations!F$2,Calculations!Z$2,Calculations!#REF!))</f>
      </c>
      <c r="O40" s="45">
        <f>IF(Calculations!A40&gt;Calculations!H$2,"",IF(Calculations!A40&gt;Calculations!F$2,Calculations!AA$2,Calculations!#REF!))</f>
      </c>
      <c r="P40" s="45">
        <f>IF(Calculations!A40&gt;Calculations!H$2,"",IF(Calculations!A40&gt;Calculations!F$2,Calculations!AB$2,Calculations!#REF!))</f>
      </c>
      <c r="Q40" s="44">
        <f>IF(Calculations!A40&gt;Calculations!H$2,"",Calculations!AC$2)</f>
      </c>
      <c r="R40" s="44">
        <f>IF(Calculations!A40&gt;Calculations!H$2,"",Calculations!AD$2)</f>
      </c>
      <c r="S40" s="44">
        <f>IF(Calculations!A40&gt;Calculations!H$2,"",Calculations!AE$2)</f>
      </c>
      <c r="T40" s="44">
        <f>IF(Calculations!A40&gt;Calculations!H$2,"",Calculations!AF$2)</f>
      </c>
      <c r="U40" s="44">
        <f>IF(Calculations!A40&gt;Calculations!H$2,"",Calculations!AG$2)</f>
      </c>
      <c r="V40" s="44">
        <f>IF(Calculations!A40&gt;Calculations!H$2,"",Calculations!AH$2)</f>
      </c>
      <c r="W40" s="44">
        <f>IF(Calculations!A40&gt;Calculations!H$2,"",Calculations!AI$2)</f>
      </c>
      <c r="X40" s="46">
        <f>IF(Calculations!A40&gt;Calculations!H$2,"",IF(Calculations!A40&gt;Calculations!F$2,Calculations!AJ$2,Calculations!#REF!))</f>
      </c>
      <c r="Y40" s="44">
        <f>IF(Calculations!A40&gt;Calculations!H$2,"",IF(Calculations!A40&gt;Calculations!F$2,"",Calculations!#REF!))</f>
      </c>
      <c r="Z40" s="45">
        <f ca="1">IF(Calculations!A40&gt;Calculations!H$2,"",INDIRECT("Calculations!"&amp;ADDRESS(Calculations!$C40,38)))</f>
      </c>
    </row>
    <row r="41" spans="1:26" ht="12.75">
      <c r="A41" s="42">
        <f>Calculations!B41</f>
      </c>
      <c r="B41" s="43">
        <f ca="1">IF(Calculations!A41&gt;Calculations!H$2,"",IF(Calculations!A41&gt;Calculations!F$2,INDIRECT("Calculations!"&amp;ADDRESS(Calculations!$C41,18)),""))</f>
      </c>
      <c r="C41" s="43">
        <f ca="1">IF(Calculations!A41&gt;Calculations!H$2,"",INDIRECT("Calculations!"&amp;ADDRESS(Calculations!$C41,19)))</f>
      </c>
      <c r="D41" s="47">
        <f ca="1">IF(Calculations!A41&gt;Calculations!H$2,"",INDIRECT("Calculations!"&amp;ADDRESS(Calculations!$C41,24)))</f>
      </c>
      <c r="E41" s="43">
        <f ca="1">IF(ISERROR(FIND("C",INDIRECT("Calculations!"&amp;ADDRESS(Calculations!$C41,20)))),"","Y")</f>
      </c>
      <c r="F41" s="43">
        <f ca="1">IF(ISERROR(FIND("F",INDIRECT("Calculations!"&amp;ADDRESS(Calculations!$C41,20)))),"","Y")</f>
      </c>
      <c r="G41" s="43">
        <f ca="1">IF(ISERROR(FIND("M",INDIRECT("Calculations!"&amp;ADDRESS(Calculations!$C41,20)))),"","Y")</f>
      </c>
      <c r="H41" s="43">
        <f ca="1">IF(ISERROR(FIND("E",INDIRECT("Calculations!"&amp;ADDRESS(Calculations!$C41,20)))),"","Y")</f>
      </c>
      <c r="I41" s="43">
        <f ca="1">IF(ISERROR(FIND("B",INDIRECT("Calculations!"&amp;ADDRESS(Calculations!$C41,20)))),"","Y")</f>
      </c>
      <c r="J41" s="43">
        <f ca="1">IF(ISERROR(FIND("G",INDIRECT("Calculations!"&amp;ADDRESS(Calculations!$C41,20)))),"","Y")</f>
      </c>
      <c r="K41" s="43">
        <f ca="1">IF(ISERROR(FIND("T",INDIRECT("Calculations!"&amp;ADDRESS(Calculations!$C41,20)))),"","Y")</f>
      </c>
      <c r="L41" s="45">
        <f ca="1">IF(Calculations!A41&gt;Calculations!H$2,"",INDIRECT("Calculations!"&amp;ADDRESS(Calculations!$C41,22)))</f>
      </c>
      <c r="M41" s="45">
        <f>IF(Calculations!A41&gt;Calculations!H$2,"",Calculations!Y$2)</f>
      </c>
      <c r="N41" s="44">
        <f>IF(Calculations!A41&gt;Calculations!H$2,"",IF(Calculations!A41&gt;Calculations!F$2,Calculations!Z$2,Calculations!#REF!))</f>
      </c>
      <c r="O41" s="45">
        <f>IF(Calculations!A41&gt;Calculations!H$2,"",IF(Calculations!A41&gt;Calculations!F$2,Calculations!AA$2,Calculations!#REF!))</f>
      </c>
      <c r="P41" s="45">
        <f>IF(Calculations!A41&gt;Calculations!H$2,"",IF(Calculations!A41&gt;Calculations!F$2,Calculations!AB$2,Calculations!#REF!))</f>
      </c>
      <c r="Q41" s="44">
        <f>IF(Calculations!A41&gt;Calculations!H$2,"",Calculations!AC$2)</f>
      </c>
      <c r="R41" s="44">
        <f>IF(Calculations!A41&gt;Calculations!H$2,"",Calculations!AD$2)</f>
      </c>
      <c r="S41" s="44">
        <f>IF(Calculations!A41&gt;Calculations!H$2,"",Calculations!AE$2)</f>
      </c>
      <c r="T41" s="44">
        <f>IF(Calculations!A41&gt;Calculations!H$2,"",Calculations!AF$2)</f>
      </c>
      <c r="U41" s="44">
        <f>IF(Calculations!A41&gt;Calculations!H$2,"",Calculations!AG$2)</f>
      </c>
      <c r="V41" s="44">
        <f>IF(Calculations!A41&gt;Calculations!H$2,"",Calculations!AH$2)</f>
      </c>
      <c r="W41" s="44">
        <f>IF(Calculations!A41&gt;Calculations!H$2,"",Calculations!AI$2)</f>
      </c>
      <c r="X41" s="46">
        <f>IF(Calculations!A41&gt;Calculations!H$2,"",IF(Calculations!A41&gt;Calculations!F$2,Calculations!AJ$2,Calculations!#REF!))</f>
      </c>
      <c r="Y41" s="44">
        <f>IF(Calculations!A41&gt;Calculations!H$2,"",IF(Calculations!A41&gt;Calculations!F$2,"",Calculations!#REF!))</f>
      </c>
      <c r="Z41" s="45">
        <f ca="1">IF(Calculations!A41&gt;Calculations!H$2,"",INDIRECT("Calculations!"&amp;ADDRESS(Calculations!$C41,38)))</f>
      </c>
    </row>
    <row r="42" spans="1:26" ht="12.75">
      <c r="A42" s="42">
        <f>Calculations!B42</f>
      </c>
      <c r="B42" s="43">
        <f ca="1">IF(Calculations!A42&gt;Calculations!H$2,"",IF(Calculations!A42&gt;Calculations!F$2,INDIRECT("Calculations!"&amp;ADDRESS(Calculations!$C42,18)),""))</f>
      </c>
      <c r="C42" s="43">
        <f ca="1">IF(Calculations!A42&gt;Calculations!H$2,"",INDIRECT("Calculations!"&amp;ADDRESS(Calculations!$C42,19)))</f>
      </c>
      <c r="D42" s="47">
        <f ca="1">IF(Calculations!A42&gt;Calculations!H$2,"",INDIRECT("Calculations!"&amp;ADDRESS(Calculations!$C42,24)))</f>
      </c>
      <c r="E42" s="43">
        <f ca="1">IF(ISERROR(FIND("C",INDIRECT("Calculations!"&amp;ADDRESS(Calculations!$C42,20)))),"","Y")</f>
      </c>
      <c r="F42" s="43">
        <f ca="1">IF(ISERROR(FIND("F",INDIRECT("Calculations!"&amp;ADDRESS(Calculations!$C42,20)))),"","Y")</f>
      </c>
      <c r="G42" s="43">
        <f ca="1">IF(ISERROR(FIND("M",INDIRECT("Calculations!"&amp;ADDRESS(Calculations!$C42,20)))),"","Y")</f>
      </c>
      <c r="H42" s="43">
        <f ca="1">IF(ISERROR(FIND("E",INDIRECT("Calculations!"&amp;ADDRESS(Calculations!$C42,20)))),"","Y")</f>
      </c>
      <c r="I42" s="43">
        <f ca="1">IF(ISERROR(FIND("B",INDIRECT("Calculations!"&amp;ADDRESS(Calculations!$C42,20)))),"","Y")</f>
      </c>
      <c r="J42" s="43">
        <f ca="1">IF(ISERROR(FIND("G",INDIRECT("Calculations!"&amp;ADDRESS(Calculations!$C42,20)))),"","Y")</f>
      </c>
      <c r="K42" s="43">
        <f ca="1">IF(ISERROR(FIND("T",INDIRECT("Calculations!"&amp;ADDRESS(Calculations!$C42,20)))),"","Y")</f>
      </c>
      <c r="L42" s="45">
        <f ca="1">IF(Calculations!A42&gt;Calculations!H$2,"",INDIRECT("Calculations!"&amp;ADDRESS(Calculations!$C42,22)))</f>
      </c>
      <c r="M42" s="45">
        <f>IF(Calculations!A42&gt;Calculations!H$2,"",Calculations!Y$2)</f>
      </c>
      <c r="N42" s="44">
        <f>IF(Calculations!A42&gt;Calculations!H$2,"",IF(Calculations!A42&gt;Calculations!F$2,Calculations!Z$2,Calculations!#REF!))</f>
      </c>
      <c r="O42" s="45">
        <f>IF(Calculations!A42&gt;Calculations!H$2,"",IF(Calculations!A42&gt;Calculations!F$2,Calculations!AA$2,Calculations!#REF!))</f>
      </c>
      <c r="P42" s="45">
        <f>IF(Calculations!A42&gt;Calculations!H$2,"",IF(Calculations!A42&gt;Calculations!F$2,Calculations!AB$2,Calculations!#REF!))</f>
      </c>
      <c r="Q42" s="44">
        <f>IF(Calculations!A42&gt;Calculations!H$2,"",Calculations!AC$2)</f>
      </c>
      <c r="R42" s="44">
        <f>IF(Calculations!A42&gt;Calculations!H$2,"",Calculations!AD$2)</f>
      </c>
      <c r="S42" s="44">
        <f>IF(Calculations!A42&gt;Calculations!H$2,"",Calculations!AE$2)</f>
      </c>
      <c r="T42" s="44">
        <f>IF(Calculations!A42&gt;Calculations!H$2,"",Calculations!AF$2)</f>
      </c>
      <c r="U42" s="44">
        <f>IF(Calculations!A42&gt;Calculations!H$2,"",Calculations!AG$2)</f>
      </c>
      <c r="V42" s="44">
        <f>IF(Calculations!A42&gt;Calculations!H$2,"",Calculations!AH$2)</f>
      </c>
      <c r="W42" s="44">
        <f>IF(Calculations!A42&gt;Calculations!H$2,"",Calculations!AI$2)</f>
      </c>
      <c r="X42" s="46">
        <f>IF(Calculations!A42&gt;Calculations!H$2,"",IF(Calculations!A42&gt;Calculations!F$2,Calculations!AJ$2,Calculations!#REF!))</f>
      </c>
      <c r="Y42" s="44">
        <f>IF(Calculations!A42&gt;Calculations!H$2,"",IF(Calculations!A42&gt;Calculations!F$2,"",Calculations!#REF!))</f>
      </c>
      <c r="Z42" s="45">
        <f ca="1">IF(Calculations!A42&gt;Calculations!H$2,"",INDIRECT("Calculations!"&amp;ADDRESS(Calculations!$C42,38)))</f>
      </c>
    </row>
    <row r="43" spans="1:26" ht="12.75">
      <c r="A43" s="42">
        <f>Calculations!B43</f>
      </c>
      <c r="B43" s="43">
        <f ca="1">IF(Calculations!A43&gt;Calculations!H$2,"",IF(Calculations!A43&gt;Calculations!F$2,INDIRECT("Calculations!"&amp;ADDRESS(Calculations!$C43,18)),""))</f>
      </c>
      <c r="C43" s="43">
        <f ca="1">IF(Calculations!A43&gt;Calculations!H$2,"",INDIRECT("Calculations!"&amp;ADDRESS(Calculations!$C43,19)))</f>
      </c>
      <c r="D43" s="47">
        <f ca="1">IF(Calculations!A43&gt;Calculations!H$2,"",INDIRECT("Calculations!"&amp;ADDRESS(Calculations!$C43,24)))</f>
      </c>
      <c r="E43" s="43">
        <f ca="1">IF(ISERROR(FIND("C",INDIRECT("Calculations!"&amp;ADDRESS(Calculations!$C43,20)))),"","Y")</f>
      </c>
      <c r="F43" s="43">
        <f ca="1">IF(ISERROR(FIND("F",INDIRECT("Calculations!"&amp;ADDRESS(Calculations!$C43,20)))),"","Y")</f>
      </c>
      <c r="G43" s="43">
        <f ca="1">IF(ISERROR(FIND("M",INDIRECT("Calculations!"&amp;ADDRESS(Calculations!$C43,20)))),"","Y")</f>
      </c>
      <c r="H43" s="43">
        <f ca="1">IF(ISERROR(FIND("E",INDIRECT("Calculations!"&amp;ADDRESS(Calculations!$C43,20)))),"","Y")</f>
      </c>
      <c r="I43" s="43">
        <f ca="1">IF(ISERROR(FIND("B",INDIRECT("Calculations!"&amp;ADDRESS(Calculations!$C43,20)))),"","Y")</f>
      </c>
      <c r="J43" s="43">
        <f ca="1">IF(ISERROR(FIND("G",INDIRECT("Calculations!"&amp;ADDRESS(Calculations!$C43,20)))),"","Y")</f>
      </c>
      <c r="K43" s="43">
        <f ca="1">IF(ISERROR(FIND("T",INDIRECT("Calculations!"&amp;ADDRESS(Calculations!$C43,20)))),"","Y")</f>
      </c>
      <c r="L43" s="45">
        <f ca="1">IF(Calculations!A43&gt;Calculations!H$2,"",INDIRECT("Calculations!"&amp;ADDRESS(Calculations!$C43,22)))</f>
      </c>
      <c r="M43" s="45">
        <f>IF(Calculations!A43&gt;Calculations!H$2,"",Calculations!Y$2)</f>
      </c>
      <c r="N43" s="44">
        <f>IF(Calculations!A43&gt;Calculations!H$2,"",IF(Calculations!A43&gt;Calculations!F$2,Calculations!Z$2,Calculations!#REF!))</f>
      </c>
      <c r="O43" s="45">
        <f>IF(Calculations!A43&gt;Calculations!H$2,"",IF(Calculations!A43&gt;Calculations!F$2,Calculations!AA$2,Calculations!#REF!))</f>
      </c>
      <c r="P43" s="45">
        <f>IF(Calculations!A43&gt;Calculations!H$2,"",IF(Calculations!A43&gt;Calculations!F$2,Calculations!AB$2,Calculations!#REF!))</f>
      </c>
      <c r="Q43" s="44">
        <f>IF(Calculations!A43&gt;Calculations!H$2,"",Calculations!AC$2)</f>
      </c>
      <c r="R43" s="44">
        <f>IF(Calculations!A43&gt;Calculations!H$2,"",Calculations!AD$2)</f>
      </c>
      <c r="S43" s="44">
        <f>IF(Calculations!A43&gt;Calculations!H$2,"",Calculations!AE$2)</f>
      </c>
      <c r="T43" s="44">
        <f>IF(Calculations!A43&gt;Calculations!H$2,"",Calculations!AF$2)</f>
      </c>
      <c r="U43" s="44">
        <f>IF(Calculations!A43&gt;Calculations!H$2,"",Calculations!AG$2)</f>
      </c>
      <c r="V43" s="44">
        <f>IF(Calculations!A43&gt;Calculations!H$2,"",Calculations!AH$2)</f>
      </c>
      <c r="W43" s="44">
        <f>IF(Calculations!A43&gt;Calculations!H$2,"",Calculations!AI$2)</f>
      </c>
      <c r="X43" s="46">
        <f>IF(Calculations!A43&gt;Calculations!H$2,"",IF(Calculations!A43&gt;Calculations!F$2,Calculations!AJ$2,Calculations!#REF!))</f>
      </c>
      <c r="Y43" s="44">
        <f>IF(Calculations!A43&gt;Calculations!H$2,"",IF(Calculations!A43&gt;Calculations!F$2,"",Calculations!#REF!))</f>
      </c>
      <c r="Z43" s="45">
        <f ca="1">IF(Calculations!A43&gt;Calculations!H$2,"",INDIRECT("Calculations!"&amp;ADDRESS(Calculations!$C43,38)))</f>
      </c>
    </row>
    <row r="44" spans="1:26" ht="12.75">
      <c r="A44" s="42">
        <f>Calculations!B44</f>
      </c>
      <c r="B44" s="43">
        <f ca="1">IF(Calculations!A44&gt;Calculations!H$2,"",IF(Calculations!A44&gt;Calculations!F$2,INDIRECT("Calculations!"&amp;ADDRESS(Calculations!$C44,18)),""))</f>
      </c>
      <c r="C44" s="43">
        <f ca="1">IF(Calculations!A44&gt;Calculations!H$2,"",INDIRECT("Calculations!"&amp;ADDRESS(Calculations!$C44,19)))</f>
      </c>
      <c r="D44" s="47">
        <f ca="1">IF(Calculations!A44&gt;Calculations!H$2,"",INDIRECT("Calculations!"&amp;ADDRESS(Calculations!$C44,24)))</f>
      </c>
      <c r="E44" s="43">
        <f ca="1">IF(ISERROR(FIND("C",INDIRECT("Calculations!"&amp;ADDRESS(Calculations!$C44,20)))),"","Y")</f>
      </c>
      <c r="F44" s="43">
        <f ca="1">IF(ISERROR(FIND("F",INDIRECT("Calculations!"&amp;ADDRESS(Calculations!$C44,20)))),"","Y")</f>
      </c>
      <c r="G44" s="43">
        <f ca="1">IF(ISERROR(FIND("M",INDIRECT("Calculations!"&amp;ADDRESS(Calculations!$C44,20)))),"","Y")</f>
      </c>
      <c r="H44" s="43">
        <f ca="1">IF(ISERROR(FIND("E",INDIRECT("Calculations!"&amp;ADDRESS(Calculations!$C44,20)))),"","Y")</f>
      </c>
      <c r="I44" s="43">
        <f ca="1">IF(ISERROR(FIND("B",INDIRECT("Calculations!"&amp;ADDRESS(Calculations!$C44,20)))),"","Y")</f>
      </c>
      <c r="J44" s="43">
        <f ca="1">IF(ISERROR(FIND("G",INDIRECT("Calculations!"&amp;ADDRESS(Calculations!$C44,20)))),"","Y")</f>
      </c>
      <c r="K44" s="43">
        <f ca="1">IF(ISERROR(FIND("T",INDIRECT("Calculations!"&amp;ADDRESS(Calculations!$C44,20)))),"","Y")</f>
      </c>
      <c r="L44" s="45">
        <f ca="1">IF(Calculations!A44&gt;Calculations!H$2,"",INDIRECT("Calculations!"&amp;ADDRESS(Calculations!$C44,22)))</f>
      </c>
      <c r="M44" s="45">
        <f>IF(Calculations!A44&gt;Calculations!H$2,"",Calculations!Y$2)</f>
      </c>
      <c r="N44" s="44">
        <f>IF(Calculations!A44&gt;Calculations!H$2,"",IF(Calculations!A44&gt;Calculations!F$2,Calculations!Z$2,Calculations!#REF!))</f>
      </c>
      <c r="O44" s="45">
        <f>IF(Calculations!A44&gt;Calculations!H$2,"",IF(Calculations!A44&gt;Calculations!F$2,Calculations!AA$2,Calculations!#REF!))</f>
      </c>
      <c r="P44" s="45">
        <f>IF(Calculations!A44&gt;Calculations!H$2,"",IF(Calculations!A44&gt;Calculations!F$2,Calculations!AB$2,Calculations!#REF!))</f>
      </c>
      <c r="Q44" s="44">
        <f>IF(Calculations!A44&gt;Calculations!H$2,"",Calculations!AC$2)</f>
      </c>
      <c r="R44" s="44">
        <f>IF(Calculations!A44&gt;Calculations!H$2,"",Calculations!AD$2)</f>
      </c>
      <c r="S44" s="44">
        <f>IF(Calculations!A44&gt;Calculations!H$2,"",Calculations!AE$2)</f>
      </c>
      <c r="T44" s="44">
        <f>IF(Calculations!A44&gt;Calculations!H$2,"",Calculations!AF$2)</f>
      </c>
      <c r="U44" s="44">
        <f>IF(Calculations!A44&gt;Calculations!H$2,"",Calculations!AG$2)</f>
      </c>
      <c r="V44" s="44">
        <f>IF(Calculations!A44&gt;Calculations!H$2,"",Calculations!AH$2)</f>
      </c>
      <c r="W44" s="44">
        <f>IF(Calculations!A44&gt;Calculations!H$2,"",Calculations!AI$2)</f>
      </c>
      <c r="X44" s="46">
        <f>IF(Calculations!A44&gt;Calculations!H$2,"",IF(Calculations!A44&gt;Calculations!F$2,Calculations!AJ$2,Calculations!#REF!))</f>
      </c>
      <c r="Y44" s="44">
        <f>IF(Calculations!A44&gt;Calculations!H$2,"",IF(Calculations!A44&gt;Calculations!F$2,"",Calculations!#REF!))</f>
      </c>
      <c r="Z44" s="45">
        <f ca="1">IF(Calculations!A44&gt;Calculations!H$2,"",INDIRECT("Calculations!"&amp;ADDRESS(Calculations!$C44,38)))</f>
      </c>
    </row>
    <row r="45" spans="1:26" ht="12.75">
      <c r="A45" s="42">
        <f>Calculations!B45</f>
      </c>
      <c r="B45" s="43">
        <f ca="1">IF(Calculations!A45&gt;Calculations!H$2,"",IF(Calculations!A45&gt;Calculations!F$2,INDIRECT("Calculations!"&amp;ADDRESS(Calculations!$C45,18)),""))</f>
      </c>
      <c r="C45" s="43">
        <f ca="1">IF(Calculations!A45&gt;Calculations!H$2,"",INDIRECT("Calculations!"&amp;ADDRESS(Calculations!$C45,19)))</f>
      </c>
      <c r="D45" s="47">
        <f ca="1">IF(Calculations!A45&gt;Calculations!H$2,"",INDIRECT("Calculations!"&amp;ADDRESS(Calculations!$C45,24)))</f>
      </c>
      <c r="E45" s="43">
        <f ca="1">IF(ISERROR(FIND("C",INDIRECT("Calculations!"&amp;ADDRESS(Calculations!$C45,20)))),"","Y")</f>
      </c>
      <c r="F45" s="43">
        <f ca="1">IF(ISERROR(FIND("F",INDIRECT("Calculations!"&amp;ADDRESS(Calculations!$C45,20)))),"","Y")</f>
      </c>
      <c r="G45" s="43">
        <f ca="1">IF(ISERROR(FIND("M",INDIRECT("Calculations!"&amp;ADDRESS(Calculations!$C45,20)))),"","Y")</f>
      </c>
      <c r="H45" s="43">
        <f ca="1">IF(ISERROR(FIND("E",INDIRECT("Calculations!"&amp;ADDRESS(Calculations!$C45,20)))),"","Y")</f>
      </c>
      <c r="I45" s="43">
        <f ca="1">IF(ISERROR(FIND("B",INDIRECT("Calculations!"&amp;ADDRESS(Calculations!$C45,20)))),"","Y")</f>
      </c>
      <c r="J45" s="43">
        <f ca="1">IF(ISERROR(FIND("G",INDIRECT("Calculations!"&amp;ADDRESS(Calculations!$C45,20)))),"","Y")</f>
      </c>
      <c r="K45" s="43">
        <f ca="1">IF(ISERROR(FIND("T",INDIRECT("Calculations!"&amp;ADDRESS(Calculations!$C45,20)))),"","Y")</f>
      </c>
      <c r="L45" s="45">
        <f ca="1">IF(Calculations!A45&gt;Calculations!H$2,"",INDIRECT("Calculations!"&amp;ADDRESS(Calculations!$C45,22)))</f>
      </c>
      <c r="M45" s="45">
        <f>IF(Calculations!A45&gt;Calculations!H$2,"",Calculations!Y$2)</f>
      </c>
      <c r="N45" s="44">
        <f>IF(Calculations!A45&gt;Calculations!H$2,"",IF(Calculations!A45&gt;Calculations!F$2,Calculations!Z$2,Calculations!#REF!))</f>
      </c>
      <c r="O45" s="45">
        <f>IF(Calculations!A45&gt;Calculations!H$2,"",IF(Calculations!A45&gt;Calculations!F$2,Calculations!AA$2,Calculations!#REF!))</f>
      </c>
      <c r="P45" s="45">
        <f>IF(Calculations!A45&gt;Calculations!H$2,"",IF(Calculations!A45&gt;Calculations!F$2,Calculations!AB$2,Calculations!#REF!))</f>
      </c>
      <c r="Q45" s="44">
        <f>IF(Calculations!A45&gt;Calculations!H$2,"",Calculations!AC$2)</f>
      </c>
      <c r="R45" s="44">
        <f>IF(Calculations!A45&gt;Calculations!H$2,"",Calculations!AD$2)</f>
      </c>
      <c r="S45" s="44">
        <f>IF(Calculations!A45&gt;Calculations!H$2,"",Calculations!AE$2)</f>
      </c>
      <c r="T45" s="44">
        <f>IF(Calculations!A45&gt;Calculations!H$2,"",Calculations!AF$2)</f>
      </c>
      <c r="U45" s="44">
        <f>IF(Calculations!A45&gt;Calculations!H$2,"",Calculations!AG$2)</f>
      </c>
      <c r="V45" s="44">
        <f>IF(Calculations!A45&gt;Calculations!H$2,"",Calculations!AH$2)</f>
      </c>
      <c r="W45" s="44">
        <f>IF(Calculations!A45&gt;Calculations!H$2,"",Calculations!AI$2)</f>
      </c>
      <c r="X45" s="46">
        <f>IF(Calculations!A45&gt;Calculations!H$2,"",IF(Calculations!A45&gt;Calculations!F$2,Calculations!AJ$2,Calculations!#REF!))</f>
      </c>
      <c r="Y45" s="44">
        <f>IF(Calculations!A45&gt;Calculations!H$2,"",IF(Calculations!A45&gt;Calculations!F$2,"",Calculations!#REF!))</f>
      </c>
      <c r="Z45" s="45">
        <f ca="1">IF(Calculations!A45&gt;Calculations!H$2,"",INDIRECT("Calculations!"&amp;ADDRESS(Calculations!$C45,38)))</f>
      </c>
    </row>
    <row r="46" spans="1:26" ht="12.75">
      <c r="A46" s="42">
        <f>Calculations!B46</f>
      </c>
      <c r="B46" s="43">
        <f ca="1">IF(Calculations!A46&gt;Calculations!H$2,"",IF(Calculations!A46&gt;Calculations!F$2,INDIRECT("Calculations!"&amp;ADDRESS(Calculations!$C46,18)),""))</f>
      </c>
      <c r="C46" s="43">
        <f ca="1">IF(Calculations!A46&gt;Calculations!H$2,"",INDIRECT("Calculations!"&amp;ADDRESS(Calculations!$C46,19)))</f>
      </c>
      <c r="D46" s="47">
        <f ca="1">IF(Calculations!A46&gt;Calculations!H$2,"",INDIRECT("Calculations!"&amp;ADDRESS(Calculations!$C46,24)))</f>
      </c>
      <c r="E46" s="43">
        <f ca="1">IF(ISERROR(FIND("C",INDIRECT("Calculations!"&amp;ADDRESS(Calculations!$C46,20)))),"","Y")</f>
      </c>
      <c r="F46" s="43">
        <f ca="1">IF(ISERROR(FIND("F",INDIRECT("Calculations!"&amp;ADDRESS(Calculations!$C46,20)))),"","Y")</f>
      </c>
      <c r="G46" s="43">
        <f ca="1">IF(ISERROR(FIND("M",INDIRECT("Calculations!"&amp;ADDRESS(Calculations!$C46,20)))),"","Y")</f>
      </c>
      <c r="H46" s="43">
        <f ca="1">IF(ISERROR(FIND("E",INDIRECT("Calculations!"&amp;ADDRESS(Calculations!$C46,20)))),"","Y")</f>
      </c>
      <c r="I46" s="43">
        <f ca="1">IF(ISERROR(FIND("B",INDIRECT("Calculations!"&amp;ADDRESS(Calculations!$C46,20)))),"","Y")</f>
      </c>
      <c r="J46" s="43">
        <f ca="1">IF(ISERROR(FIND("G",INDIRECT("Calculations!"&amp;ADDRESS(Calculations!$C46,20)))),"","Y")</f>
      </c>
      <c r="K46" s="43">
        <f ca="1">IF(ISERROR(FIND("T",INDIRECT("Calculations!"&amp;ADDRESS(Calculations!$C46,20)))),"","Y")</f>
      </c>
      <c r="L46" s="45">
        <f ca="1">IF(Calculations!A46&gt;Calculations!H$2,"",INDIRECT("Calculations!"&amp;ADDRESS(Calculations!$C46,22)))</f>
      </c>
      <c r="M46" s="45">
        <f>IF(Calculations!A46&gt;Calculations!H$2,"",Calculations!Y$2)</f>
      </c>
      <c r="N46" s="44">
        <f>IF(Calculations!A46&gt;Calculations!H$2,"",IF(Calculations!A46&gt;Calculations!F$2,Calculations!Z$2,Calculations!#REF!))</f>
      </c>
      <c r="O46" s="45">
        <f>IF(Calculations!A46&gt;Calculations!H$2,"",IF(Calculations!A46&gt;Calculations!F$2,Calculations!AA$2,Calculations!#REF!))</f>
      </c>
      <c r="P46" s="45">
        <f>IF(Calculations!A46&gt;Calculations!H$2,"",IF(Calculations!A46&gt;Calculations!F$2,Calculations!AB$2,Calculations!#REF!))</f>
      </c>
      <c r="Q46" s="44">
        <f>IF(Calculations!A46&gt;Calculations!H$2,"",Calculations!AC$2)</f>
      </c>
      <c r="R46" s="44">
        <f>IF(Calculations!A46&gt;Calculations!H$2,"",Calculations!AD$2)</f>
      </c>
      <c r="S46" s="44">
        <f>IF(Calculations!A46&gt;Calculations!H$2,"",Calculations!AE$2)</f>
      </c>
      <c r="T46" s="44">
        <f>IF(Calculations!A46&gt;Calculations!H$2,"",Calculations!AF$2)</f>
      </c>
      <c r="U46" s="44">
        <f>IF(Calculations!A46&gt;Calculations!H$2,"",Calculations!AG$2)</f>
      </c>
      <c r="V46" s="44">
        <f>IF(Calculations!A46&gt;Calculations!H$2,"",Calculations!AH$2)</f>
      </c>
      <c r="W46" s="44">
        <f>IF(Calculations!A46&gt;Calculations!H$2,"",Calculations!AI$2)</f>
      </c>
      <c r="X46" s="46">
        <f>IF(Calculations!A46&gt;Calculations!H$2,"",IF(Calculations!A46&gt;Calculations!F$2,Calculations!AJ$2,Calculations!#REF!))</f>
      </c>
      <c r="Y46" s="44">
        <f>IF(Calculations!A46&gt;Calculations!H$2,"",IF(Calculations!A46&gt;Calculations!F$2,"",Calculations!#REF!))</f>
      </c>
      <c r="Z46" s="45">
        <f ca="1">IF(Calculations!A46&gt;Calculations!H$2,"",INDIRECT("Calculations!"&amp;ADDRESS(Calculations!$C46,38)))</f>
      </c>
    </row>
    <row r="47" spans="1:26" ht="12.75">
      <c r="A47" s="42">
        <f>Calculations!B47</f>
      </c>
      <c r="B47" s="43">
        <f ca="1">IF(Calculations!A47&gt;Calculations!H$2,"",IF(Calculations!A47&gt;Calculations!F$2,INDIRECT("Calculations!"&amp;ADDRESS(Calculations!$C47,18)),""))</f>
      </c>
      <c r="C47" s="43">
        <f ca="1">IF(Calculations!A47&gt;Calculations!H$2,"",INDIRECT("Calculations!"&amp;ADDRESS(Calculations!$C47,19)))</f>
      </c>
      <c r="D47" s="47">
        <f ca="1">IF(Calculations!A47&gt;Calculations!H$2,"",INDIRECT("Calculations!"&amp;ADDRESS(Calculations!$C47,24)))</f>
      </c>
      <c r="E47" s="43">
        <f ca="1">IF(ISERROR(FIND("C",INDIRECT("Calculations!"&amp;ADDRESS(Calculations!$C47,20)))),"","Y")</f>
      </c>
      <c r="F47" s="43">
        <f ca="1">IF(ISERROR(FIND("F",INDIRECT("Calculations!"&amp;ADDRESS(Calculations!$C47,20)))),"","Y")</f>
      </c>
      <c r="G47" s="43">
        <f ca="1">IF(ISERROR(FIND("M",INDIRECT("Calculations!"&amp;ADDRESS(Calculations!$C47,20)))),"","Y")</f>
      </c>
      <c r="H47" s="43">
        <f ca="1">IF(ISERROR(FIND("E",INDIRECT("Calculations!"&amp;ADDRESS(Calculations!$C47,20)))),"","Y")</f>
      </c>
      <c r="I47" s="43">
        <f ca="1">IF(ISERROR(FIND("B",INDIRECT("Calculations!"&amp;ADDRESS(Calculations!$C47,20)))),"","Y")</f>
      </c>
      <c r="J47" s="43">
        <f ca="1">IF(ISERROR(FIND("G",INDIRECT("Calculations!"&amp;ADDRESS(Calculations!$C47,20)))),"","Y")</f>
      </c>
      <c r="K47" s="43">
        <f ca="1">IF(ISERROR(FIND("T",INDIRECT("Calculations!"&amp;ADDRESS(Calculations!$C47,20)))),"","Y")</f>
      </c>
      <c r="L47" s="45">
        <f ca="1">IF(Calculations!A47&gt;Calculations!H$2,"",INDIRECT("Calculations!"&amp;ADDRESS(Calculations!$C47,22)))</f>
      </c>
      <c r="M47" s="45">
        <f>IF(Calculations!A47&gt;Calculations!H$2,"",Calculations!Y$2)</f>
      </c>
      <c r="N47" s="44">
        <f>IF(Calculations!A47&gt;Calculations!H$2,"",IF(Calculations!A47&gt;Calculations!F$2,Calculations!Z$2,Calculations!Z20))</f>
      </c>
      <c r="O47" s="45">
        <f>IF(Calculations!A47&gt;Calculations!H$2,"",IF(Calculations!A47&gt;Calculations!F$2,Calculations!AA$2,Calculations!AA20))</f>
      </c>
      <c r="P47" s="45">
        <f>IF(Calculations!A47&gt;Calculations!H$2,"",IF(Calculations!A47&gt;Calculations!F$2,Calculations!AB$2,Calculations!AB20))</f>
      </c>
      <c r="Q47" s="44">
        <f>IF(Calculations!A47&gt;Calculations!H$2,"",Calculations!AC$2)</f>
      </c>
      <c r="R47" s="44">
        <f>IF(Calculations!A47&gt;Calculations!H$2,"",Calculations!AD$2)</f>
      </c>
      <c r="S47" s="44">
        <f>IF(Calculations!A47&gt;Calculations!H$2,"",Calculations!AE$2)</f>
      </c>
      <c r="T47" s="44">
        <f>IF(Calculations!A47&gt;Calculations!H$2,"",Calculations!AF$2)</f>
      </c>
      <c r="U47" s="44">
        <f>IF(Calculations!A47&gt;Calculations!H$2,"",Calculations!AG$2)</f>
      </c>
      <c r="V47" s="44">
        <f>IF(Calculations!A47&gt;Calculations!H$2,"",Calculations!AH$2)</f>
      </c>
      <c r="W47" s="44">
        <f>IF(Calculations!A47&gt;Calculations!H$2,"",Calculations!AI$2)</f>
      </c>
      <c r="X47" s="46">
        <f>IF(Calculations!A47&gt;Calculations!H$2,"",IF(Calculations!A47&gt;Calculations!F$2,Calculations!AJ$2,Calculations!AJ20))</f>
      </c>
      <c r="Y47" s="44">
        <f>IF(Calculations!A47&gt;Calculations!H$2,"",IF(Calculations!A47&gt;Calculations!F$2,"",Calculations!AK20))</f>
      </c>
      <c r="Z47" s="45">
        <f ca="1">IF(Calculations!A47&gt;Calculations!H$2,"",INDIRECT("Calculations!"&amp;ADDRESS(Calculations!$C47,38)))</f>
      </c>
    </row>
    <row r="48" spans="1:26" ht="12.75">
      <c r="A48" s="42">
        <f>Calculations!B48</f>
      </c>
      <c r="B48" s="43">
        <f ca="1">IF(Calculations!A48&gt;Calculations!H$2,"",IF(Calculations!A48&gt;Calculations!F$2,INDIRECT("Calculations!"&amp;ADDRESS(Calculations!$C48,18)),""))</f>
      </c>
      <c r="C48" s="43">
        <f ca="1">IF(Calculations!A48&gt;Calculations!H$2,"",INDIRECT("Calculations!"&amp;ADDRESS(Calculations!$C48,19)))</f>
      </c>
      <c r="D48" s="47">
        <f ca="1">IF(Calculations!A48&gt;Calculations!H$2,"",INDIRECT("Calculations!"&amp;ADDRESS(Calculations!$C48,24)))</f>
      </c>
      <c r="E48" s="43">
        <f ca="1">IF(ISERROR(FIND("C",INDIRECT("Calculations!"&amp;ADDRESS(Calculations!$C48,20)))),"","Y")</f>
      </c>
      <c r="F48" s="43">
        <f ca="1">IF(ISERROR(FIND("F",INDIRECT("Calculations!"&amp;ADDRESS(Calculations!$C48,20)))),"","Y")</f>
      </c>
      <c r="G48" s="43">
        <f ca="1">IF(ISERROR(FIND("M",INDIRECT("Calculations!"&amp;ADDRESS(Calculations!$C48,20)))),"","Y")</f>
      </c>
      <c r="H48" s="43">
        <f ca="1">IF(ISERROR(FIND("E",INDIRECT("Calculations!"&amp;ADDRESS(Calculations!$C48,20)))),"","Y")</f>
      </c>
      <c r="I48" s="43">
        <f ca="1">IF(ISERROR(FIND("B",INDIRECT("Calculations!"&amp;ADDRESS(Calculations!$C48,20)))),"","Y")</f>
      </c>
      <c r="J48" s="43">
        <f ca="1">IF(ISERROR(FIND("G",INDIRECT("Calculations!"&amp;ADDRESS(Calculations!$C48,20)))),"","Y")</f>
      </c>
      <c r="K48" s="43">
        <f ca="1">IF(ISERROR(FIND("T",INDIRECT("Calculations!"&amp;ADDRESS(Calculations!$C48,20)))),"","Y")</f>
      </c>
      <c r="L48" s="45">
        <f ca="1">IF(Calculations!A48&gt;Calculations!H$2,"",INDIRECT("Calculations!"&amp;ADDRESS(Calculations!$C48,22)))</f>
      </c>
      <c r="M48" s="45">
        <f>IF(Calculations!A48&gt;Calculations!H$2,"",Calculations!Y$2)</f>
      </c>
      <c r="N48" s="44">
        <f>IF(Calculations!A48&gt;Calculations!H$2,"",IF(Calculations!A48&gt;Calculations!F$2,Calculations!Z$2,Calculations!Z21))</f>
      </c>
      <c r="O48" s="45">
        <f>IF(Calculations!A48&gt;Calculations!H$2,"",IF(Calculations!A48&gt;Calculations!F$2,Calculations!AA$2,Calculations!AA21))</f>
      </c>
      <c r="P48" s="45">
        <f>IF(Calculations!A48&gt;Calculations!H$2,"",IF(Calculations!A48&gt;Calculations!F$2,Calculations!AB$2,Calculations!AB21))</f>
      </c>
      <c r="Q48" s="44">
        <f>IF(Calculations!A48&gt;Calculations!H$2,"",Calculations!AC$2)</f>
      </c>
      <c r="R48" s="44">
        <f>IF(Calculations!A48&gt;Calculations!H$2,"",Calculations!AD$2)</f>
      </c>
      <c r="S48" s="44">
        <f>IF(Calculations!A48&gt;Calculations!H$2,"",Calculations!AE$2)</f>
      </c>
      <c r="T48" s="44">
        <f>IF(Calculations!A48&gt;Calculations!H$2,"",Calculations!AF$2)</f>
      </c>
      <c r="U48" s="44">
        <f>IF(Calculations!A48&gt;Calculations!H$2,"",Calculations!AG$2)</f>
      </c>
      <c r="V48" s="44">
        <f>IF(Calculations!A48&gt;Calculations!H$2,"",Calculations!AH$2)</f>
      </c>
      <c r="W48" s="44">
        <f>IF(Calculations!A48&gt;Calculations!H$2,"",Calculations!AI$2)</f>
      </c>
      <c r="X48" s="46">
        <f>IF(Calculations!A48&gt;Calculations!H$2,"",IF(Calculations!A48&gt;Calculations!F$2,Calculations!AJ$2,Calculations!AJ21))</f>
      </c>
      <c r="Y48" s="44">
        <f>IF(Calculations!A48&gt;Calculations!H$2,"",IF(Calculations!A48&gt;Calculations!F$2,"",Calculations!AK21))</f>
      </c>
      <c r="Z48" s="45">
        <f ca="1">IF(Calculations!A48&gt;Calculations!H$2,"",INDIRECT("Calculations!"&amp;ADDRESS(Calculations!$C48,38)))</f>
      </c>
    </row>
    <row r="49" spans="1:26" ht="12.75">
      <c r="A49" s="42">
        <f>Calculations!B49</f>
      </c>
      <c r="B49" s="43">
        <f ca="1">IF(Calculations!A49&gt;Calculations!H$2,"",IF(Calculations!A49&gt;Calculations!F$2,INDIRECT("Calculations!"&amp;ADDRESS(Calculations!$C49,18)),""))</f>
      </c>
      <c r="C49" s="43">
        <f ca="1">IF(Calculations!A49&gt;Calculations!H$2,"",INDIRECT("Calculations!"&amp;ADDRESS(Calculations!$C49,19)))</f>
      </c>
      <c r="D49" s="47">
        <f ca="1">IF(Calculations!A49&gt;Calculations!H$2,"",INDIRECT("Calculations!"&amp;ADDRESS(Calculations!$C49,24)))</f>
      </c>
      <c r="E49" s="43">
        <f ca="1">IF(ISERROR(FIND("C",INDIRECT("Calculations!"&amp;ADDRESS(Calculations!$C49,20)))),"","Y")</f>
      </c>
      <c r="F49" s="43">
        <f ca="1">IF(ISERROR(FIND("F",INDIRECT("Calculations!"&amp;ADDRESS(Calculations!$C49,20)))),"","Y")</f>
      </c>
      <c r="G49" s="43">
        <f ca="1">IF(ISERROR(FIND("M",INDIRECT("Calculations!"&amp;ADDRESS(Calculations!$C49,20)))),"","Y")</f>
      </c>
      <c r="H49" s="43">
        <f ca="1">IF(ISERROR(FIND("E",INDIRECT("Calculations!"&amp;ADDRESS(Calculations!$C49,20)))),"","Y")</f>
      </c>
      <c r="I49" s="43">
        <f ca="1">IF(ISERROR(FIND("B",INDIRECT("Calculations!"&amp;ADDRESS(Calculations!$C49,20)))),"","Y")</f>
      </c>
      <c r="J49" s="43">
        <f ca="1">IF(ISERROR(FIND("G",INDIRECT("Calculations!"&amp;ADDRESS(Calculations!$C49,20)))),"","Y")</f>
      </c>
      <c r="K49" s="43">
        <f ca="1">IF(ISERROR(FIND("T",INDIRECT("Calculations!"&amp;ADDRESS(Calculations!$C49,20)))),"","Y")</f>
      </c>
      <c r="L49" s="45">
        <f ca="1">IF(Calculations!A49&gt;Calculations!H$2,"",INDIRECT("Calculations!"&amp;ADDRESS(Calculations!$C49,22)))</f>
      </c>
      <c r="M49" s="45">
        <f>IF(Calculations!A49&gt;Calculations!H$2,"",Calculations!Y$2)</f>
      </c>
      <c r="N49" s="44">
        <f>IF(Calculations!A49&gt;Calculations!H$2,"",IF(Calculations!A49&gt;Calculations!F$2,Calculations!Z$2,Calculations!Z22))</f>
      </c>
      <c r="O49" s="45">
        <f>IF(Calculations!A49&gt;Calculations!H$2,"",IF(Calculations!A49&gt;Calculations!F$2,Calculations!AA$2,Calculations!AA22))</f>
      </c>
      <c r="P49" s="45">
        <f>IF(Calculations!A49&gt;Calculations!H$2,"",IF(Calculations!A49&gt;Calculations!F$2,Calculations!AB$2,Calculations!AB22))</f>
      </c>
      <c r="Q49" s="44">
        <f>IF(Calculations!A49&gt;Calculations!H$2,"",Calculations!AC$2)</f>
      </c>
      <c r="R49" s="44">
        <f>IF(Calculations!A49&gt;Calculations!H$2,"",Calculations!AD$2)</f>
      </c>
      <c r="S49" s="44">
        <f>IF(Calculations!A49&gt;Calculations!H$2,"",Calculations!AE$2)</f>
      </c>
      <c r="T49" s="44">
        <f>IF(Calculations!A49&gt;Calculations!H$2,"",Calculations!AF$2)</f>
      </c>
      <c r="U49" s="44">
        <f>IF(Calculations!A49&gt;Calculations!H$2,"",Calculations!AG$2)</f>
      </c>
      <c r="V49" s="44">
        <f>IF(Calculations!A49&gt;Calculations!H$2,"",Calculations!AH$2)</f>
      </c>
      <c r="W49" s="44">
        <f>IF(Calculations!A49&gt;Calculations!H$2,"",Calculations!AI$2)</f>
      </c>
      <c r="X49" s="46">
        <f>IF(Calculations!A49&gt;Calculations!H$2,"",IF(Calculations!A49&gt;Calculations!F$2,Calculations!AJ$2,Calculations!AJ22))</f>
      </c>
      <c r="Y49" s="44">
        <f>IF(Calculations!A49&gt;Calculations!H$2,"",IF(Calculations!A49&gt;Calculations!F$2,"",Calculations!AK22))</f>
      </c>
      <c r="Z49" s="45">
        <f ca="1">IF(Calculations!A49&gt;Calculations!H$2,"",INDIRECT("Calculations!"&amp;ADDRESS(Calculations!$C49,38)))</f>
      </c>
    </row>
    <row r="50" spans="1:26" ht="12.75">
      <c r="A50" s="42">
        <f>Calculations!B50</f>
      </c>
      <c r="B50" s="43">
        <f ca="1">IF(Calculations!A50&gt;Calculations!H$2,"",IF(Calculations!A50&gt;Calculations!F$2,INDIRECT("Calculations!"&amp;ADDRESS(Calculations!$C50,18)),""))</f>
      </c>
      <c r="C50" s="43">
        <f ca="1">IF(Calculations!A50&gt;Calculations!H$2,"",INDIRECT("Calculations!"&amp;ADDRESS(Calculations!$C50,19)))</f>
      </c>
      <c r="D50" s="47">
        <f ca="1">IF(Calculations!A50&gt;Calculations!H$2,"",INDIRECT("Calculations!"&amp;ADDRESS(Calculations!$C50,24)))</f>
      </c>
      <c r="E50" s="43">
        <f ca="1">IF(ISERROR(FIND("C",INDIRECT("Calculations!"&amp;ADDRESS(Calculations!$C50,20)))),"","Y")</f>
      </c>
      <c r="F50" s="43">
        <f ca="1">IF(ISERROR(FIND("F",INDIRECT("Calculations!"&amp;ADDRESS(Calculations!$C50,20)))),"","Y")</f>
      </c>
      <c r="G50" s="43">
        <f ca="1">IF(ISERROR(FIND("M",INDIRECT("Calculations!"&amp;ADDRESS(Calculations!$C50,20)))),"","Y")</f>
      </c>
      <c r="H50" s="43">
        <f ca="1">IF(ISERROR(FIND("E",INDIRECT("Calculations!"&amp;ADDRESS(Calculations!$C50,20)))),"","Y")</f>
      </c>
      <c r="I50" s="43">
        <f ca="1">IF(ISERROR(FIND("B",INDIRECT("Calculations!"&amp;ADDRESS(Calculations!$C50,20)))),"","Y")</f>
      </c>
      <c r="J50" s="43">
        <f ca="1">IF(ISERROR(FIND("G",INDIRECT("Calculations!"&amp;ADDRESS(Calculations!$C50,20)))),"","Y")</f>
      </c>
      <c r="K50" s="43">
        <f ca="1">IF(ISERROR(FIND("T",INDIRECT("Calculations!"&amp;ADDRESS(Calculations!$C50,20)))),"","Y")</f>
      </c>
      <c r="L50" s="45">
        <f ca="1">IF(Calculations!A50&gt;Calculations!H$2,"",INDIRECT("Calculations!"&amp;ADDRESS(Calculations!$C50,22)))</f>
      </c>
      <c r="M50" s="45">
        <f>IF(Calculations!A50&gt;Calculations!H$2,"",Calculations!Y$2)</f>
      </c>
      <c r="N50" s="44">
        <f>IF(Calculations!A50&gt;Calculations!H$2,"",IF(Calculations!A50&gt;Calculations!F$2,Calculations!Z$2,Calculations!Z23))</f>
      </c>
      <c r="O50" s="45">
        <f>IF(Calculations!A50&gt;Calculations!H$2,"",IF(Calculations!A50&gt;Calculations!F$2,Calculations!AA$2,Calculations!AA23))</f>
      </c>
      <c r="P50" s="45">
        <f>IF(Calculations!A50&gt;Calculations!H$2,"",IF(Calculations!A50&gt;Calculations!F$2,Calculations!AB$2,Calculations!AB23))</f>
      </c>
      <c r="Q50" s="44">
        <f>IF(Calculations!A50&gt;Calculations!H$2,"",Calculations!AC$2)</f>
      </c>
      <c r="R50" s="44">
        <f>IF(Calculations!A50&gt;Calculations!H$2,"",Calculations!AD$2)</f>
      </c>
      <c r="S50" s="44">
        <f>IF(Calculations!A50&gt;Calculations!H$2,"",Calculations!AE$2)</f>
      </c>
      <c r="T50" s="44">
        <f>IF(Calculations!A50&gt;Calculations!H$2,"",Calculations!AF$2)</f>
      </c>
      <c r="U50" s="44">
        <f>IF(Calculations!A50&gt;Calculations!H$2,"",Calculations!AG$2)</f>
      </c>
      <c r="V50" s="44">
        <f>IF(Calculations!A50&gt;Calculations!H$2,"",Calculations!AH$2)</f>
      </c>
      <c r="W50" s="44">
        <f>IF(Calculations!A50&gt;Calculations!H$2,"",Calculations!AI$2)</f>
      </c>
      <c r="X50" s="46">
        <f>IF(Calculations!A50&gt;Calculations!H$2,"",IF(Calculations!A50&gt;Calculations!F$2,Calculations!AJ$2,Calculations!AJ23))</f>
      </c>
      <c r="Y50" s="44">
        <f>IF(Calculations!A50&gt;Calculations!H$2,"",IF(Calculations!A50&gt;Calculations!F$2,"",Calculations!AK23))</f>
      </c>
      <c r="Z50" s="45">
        <f ca="1">IF(Calculations!A50&gt;Calculations!H$2,"",INDIRECT("Calculations!"&amp;ADDRESS(Calculations!$C50,38)))</f>
      </c>
    </row>
    <row r="51" spans="1:26" ht="12.75">
      <c r="A51" s="42">
        <f>Calculations!B51</f>
      </c>
      <c r="B51" s="43">
        <f ca="1">IF(Calculations!A51&gt;Calculations!H$2,"",IF(Calculations!A51&gt;Calculations!F$2,INDIRECT("Calculations!"&amp;ADDRESS(Calculations!$C51,18)),""))</f>
      </c>
      <c r="C51" s="43">
        <f ca="1">IF(Calculations!A51&gt;Calculations!H$2,"",INDIRECT("Calculations!"&amp;ADDRESS(Calculations!$C51,19)))</f>
      </c>
      <c r="D51" s="47">
        <f ca="1">IF(Calculations!A51&gt;Calculations!H$2,"",INDIRECT("Calculations!"&amp;ADDRESS(Calculations!$C51,24)))</f>
      </c>
      <c r="E51" s="43">
        <f ca="1">IF(ISERROR(FIND("C",INDIRECT("Calculations!"&amp;ADDRESS(Calculations!$C51,20)))),"","Y")</f>
      </c>
      <c r="F51" s="43">
        <f ca="1">IF(ISERROR(FIND("F",INDIRECT("Calculations!"&amp;ADDRESS(Calculations!$C51,20)))),"","Y")</f>
      </c>
      <c r="G51" s="43">
        <f ca="1">IF(ISERROR(FIND("M",INDIRECT("Calculations!"&amp;ADDRESS(Calculations!$C51,20)))),"","Y")</f>
      </c>
      <c r="H51" s="43">
        <f ca="1">IF(ISERROR(FIND("E",INDIRECT("Calculations!"&amp;ADDRESS(Calculations!$C51,20)))),"","Y")</f>
      </c>
      <c r="I51" s="43">
        <f ca="1">IF(ISERROR(FIND("B",INDIRECT("Calculations!"&amp;ADDRESS(Calculations!$C51,20)))),"","Y")</f>
      </c>
      <c r="J51" s="43">
        <f ca="1">IF(ISERROR(FIND("G",INDIRECT("Calculations!"&amp;ADDRESS(Calculations!$C51,20)))),"","Y")</f>
      </c>
      <c r="K51" s="43">
        <f ca="1">IF(ISERROR(FIND("T",INDIRECT("Calculations!"&amp;ADDRESS(Calculations!$C51,20)))),"","Y")</f>
      </c>
      <c r="L51" s="45">
        <f ca="1">IF(Calculations!A51&gt;Calculations!H$2,"",INDIRECT("Calculations!"&amp;ADDRESS(Calculations!$C51,22)))</f>
      </c>
      <c r="M51" s="45">
        <f>IF(Calculations!A51&gt;Calculations!H$2,"",Calculations!Y$2)</f>
      </c>
      <c r="N51" s="44">
        <f>IF(Calculations!A51&gt;Calculations!H$2,"",IF(Calculations!A51&gt;Calculations!F$2,Calculations!Z$2,Calculations!Z24))</f>
      </c>
      <c r="O51" s="45">
        <f>IF(Calculations!A51&gt;Calculations!H$2,"",IF(Calculations!A51&gt;Calculations!F$2,Calculations!AA$2,Calculations!AA24))</f>
      </c>
      <c r="P51" s="45">
        <f>IF(Calculations!A51&gt;Calculations!H$2,"",IF(Calculations!A51&gt;Calculations!F$2,Calculations!AB$2,Calculations!AB24))</f>
      </c>
      <c r="Q51" s="44">
        <f>IF(Calculations!A51&gt;Calculations!H$2,"",Calculations!AC$2)</f>
      </c>
      <c r="R51" s="44">
        <f>IF(Calculations!A51&gt;Calculations!H$2,"",Calculations!AD$2)</f>
      </c>
      <c r="S51" s="44">
        <f>IF(Calculations!A51&gt;Calculations!H$2,"",Calculations!AE$2)</f>
      </c>
      <c r="T51" s="44">
        <f>IF(Calculations!A51&gt;Calculations!H$2,"",Calculations!AF$2)</f>
      </c>
      <c r="U51" s="44">
        <f>IF(Calculations!A51&gt;Calculations!H$2,"",Calculations!AG$2)</f>
      </c>
      <c r="V51" s="44">
        <f>IF(Calculations!A51&gt;Calculations!H$2,"",Calculations!AH$2)</f>
      </c>
      <c r="W51" s="44">
        <f>IF(Calculations!A51&gt;Calculations!H$2,"",Calculations!AI$2)</f>
      </c>
      <c r="X51" s="46">
        <f>IF(Calculations!A51&gt;Calculations!H$2,"",IF(Calculations!A51&gt;Calculations!F$2,Calculations!AJ$2,Calculations!AJ24))</f>
      </c>
      <c r="Y51" s="44">
        <f>IF(Calculations!A51&gt;Calculations!H$2,"",IF(Calculations!A51&gt;Calculations!F$2,"",Calculations!AK24))</f>
      </c>
      <c r="Z51" s="45">
        <f ca="1">IF(Calculations!A51&gt;Calculations!H$2,"",INDIRECT("Calculations!"&amp;ADDRESS(Calculations!$C51,38)))</f>
      </c>
    </row>
    <row r="52" spans="1:26" ht="12.75">
      <c r="A52" s="42">
        <f>Calculations!B52</f>
      </c>
      <c r="B52" s="43">
        <f ca="1">IF(Calculations!A52&gt;Calculations!H$2,"",IF(Calculations!A52&gt;Calculations!F$2,INDIRECT("Calculations!"&amp;ADDRESS(Calculations!$C52,18)),""))</f>
      </c>
      <c r="C52" s="43">
        <f ca="1">IF(Calculations!A52&gt;Calculations!H$2,"",INDIRECT("Calculations!"&amp;ADDRESS(Calculations!$C52,19)))</f>
      </c>
      <c r="D52" s="47">
        <f ca="1">IF(Calculations!A52&gt;Calculations!H$2,"",INDIRECT("Calculations!"&amp;ADDRESS(Calculations!$C52,24)))</f>
      </c>
      <c r="E52" s="43">
        <f ca="1">IF(ISERROR(FIND("C",INDIRECT("Calculations!"&amp;ADDRESS(Calculations!$C52,20)))),"","Y")</f>
      </c>
      <c r="F52" s="43">
        <f ca="1">IF(ISERROR(FIND("F",INDIRECT("Calculations!"&amp;ADDRESS(Calculations!$C52,20)))),"","Y")</f>
      </c>
      <c r="G52" s="43">
        <f ca="1">IF(ISERROR(FIND("M",INDIRECT("Calculations!"&amp;ADDRESS(Calculations!$C52,20)))),"","Y")</f>
      </c>
      <c r="H52" s="43">
        <f ca="1">IF(ISERROR(FIND("E",INDIRECT("Calculations!"&amp;ADDRESS(Calculations!$C52,20)))),"","Y")</f>
      </c>
      <c r="I52" s="43">
        <f ca="1">IF(ISERROR(FIND("B",INDIRECT("Calculations!"&amp;ADDRESS(Calculations!$C52,20)))),"","Y")</f>
      </c>
      <c r="J52" s="43">
        <f ca="1">IF(ISERROR(FIND("G",INDIRECT("Calculations!"&amp;ADDRESS(Calculations!$C52,20)))),"","Y")</f>
      </c>
      <c r="K52" s="43">
        <f ca="1">IF(ISERROR(FIND("T",INDIRECT("Calculations!"&amp;ADDRESS(Calculations!$C52,20)))),"","Y")</f>
      </c>
      <c r="L52" s="45">
        <f ca="1">IF(Calculations!A52&gt;Calculations!H$2,"",INDIRECT("Calculations!"&amp;ADDRESS(Calculations!$C52,22)))</f>
      </c>
      <c r="M52" s="45">
        <f>IF(Calculations!A52&gt;Calculations!H$2,"",Calculations!Y$2)</f>
      </c>
      <c r="N52" s="44">
        <f>IF(Calculations!A52&gt;Calculations!H$2,"",IF(Calculations!A52&gt;Calculations!F$2,Calculations!Z$2,Calculations!Z25))</f>
      </c>
      <c r="O52" s="45">
        <f>IF(Calculations!A52&gt;Calculations!H$2,"",IF(Calculations!A52&gt;Calculations!F$2,Calculations!AA$2,Calculations!AA25))</f>
      </c>
      <c r="P52" s="45">
        <f>IF(Calculations!A52&gt;Calculations!H$2,"",IF(Calculations!A52&gt;Calculations!F$2,Calculations!AB$2,Calculations!AB25))</f>
      </c>
      <c r="Q52" s="44">
        <f>IF(Calculations!A52&gt;Calculations!H$2,"",Calculations!AC$2)</f>
      </c>
      <c r="R52" s="44">
        <f>IF(Calculations!A52&gt;Calculations!H$2,"",Calculations!AD$2)</f>
      </c>
      <c r="S52" s="44">
        <f>IF(Calculations!A52&gt;Calculations!H$2,"",Calculations!AE$2)</f>
      </c>
      <c r="T52" s="44">
        <f>IF(Calculations!A52&gt;Calculations!H$2,"",Calculations!AF$2)</f>
      </c>
      <c r="U52" s="44">
        <f>IF(Calculations!A52&gt;Calculations!H$2,"",Calculations!AG$2)</f>
      </c>
      <c r="V52" s="44">
        <f>IF(Calculations!A52&gt;Calculations!H$2,"",Calculations!AH$2)</f>
      </c>
      <c r="W52" s="44">
        <f>IF(Calculations!A52&gt;Calculations!H$2,"",Calculations!AI$2)</f>
      </c>
      <c r="X52" s="46">
        <f>IF(Calculations!A52&gt;Calculations!H$2,"",IF(Calculations!A52&gt;Calculations!F$2,Calculations!AJ$2,Calculations!AJ25))</f>
      </c>
      <c r="Y52" s="44">
        <f>IF(Calculations!A52&gt;Calculations!H$2,"",IF(Calculations!A52&gt;Calculations!F$2,"",Calculations!AK25))</f>
      </c>
      <c r="Z52" s="45">
        <f ca="1">IF(Calculations!A52&gt;Calculations!H$2,"",INDIRECT("Calculations!"&amp;ADDRESS(Calculations!$C52,38)))</f>
      </c>
    </row>
    <row r="53" spans="1:26" ht="12.75">
      <c r="A53" s="42">
        <f>Calculations!B53</f>
      </c>
      <c r="B53" s="43">
        <f ca="1">IF(Calculations!A53&gt;Calculations!H$2,"",IF(Calculations!A53&gt;Calculations!F$2,INDIRECT("Calculations!"&amp;ADDRESS(Calculations!$C53,18)),""))</f>
      </c>
      <c r="C53" s="43">
        <f ca="1">IF(Calculations!A53&gt;Calculations!H$2,"",INDIRECT("Calculations!"&amp;ADDRESS(Calculations!$C53,19)))</f>
      </c>
      <c r="D53" s="47">
        <f ca="1">IF(Calculations!A53&gt;Calculations!H$2,"",INDIRECT("Calculations!"&amp;ADDRESS(Calculations!$C53,24)))</f>
      </c>
      <c r="E53" s="43">
        <f ca="1">IF(ISERROR(FIND("C",INDIRECT("Calculations!"&amp;ADDRESS(Calculations!$C53,20)))),"","Y")</f>
      </c>
      <c r="F53" s="43">
        <f ca="1">IF(ISERROR(FIND("F",INDIRECT("Calculations!"&amp;ADDRESS(Calculations!$C53,20)))),"","Y")</f>
      </c>
      <c r="G53" s="43">
        <f ca="1">IF(ISERROR(FIND("M",INDIRECT("Calculations!"&amp;ADDRESS(Calculations!$C53,20)))),"","Y")</f>
      </c>
      <c r="H53" s="43">
        <f ca="1">IF(ISERROR(FIND("E",INDIRECT("Calculations!"&amp;ADDRESS(Calculations!$C53,20)))),"","Y")</f>
      </c>
      <c r="I53" s="43">
        <f ca="1">IF(ISERROR(FIND("B",INDIRECT("Calculations!"&amp;ADDRESS(Calculations!$C53,20)))),"","Y")</f>
      </c>
      <c r="J53" s="43">
        <f ca="1">IF(ISERROR(FIND("G",INDIRECT("Calculations!"&amp;ADDRESS(Calculations!$C53,20)))),"","Y")</f>
      </c>
      <c r="K53" s="43">
        <f ca="1">IF(ISERROR(FIND("T",INDIRECT("Calculations!"&amp;ADDRESS(Calculations!$C53,20)))),"","Y")</f>
      </c>
      <c r="L53" s="45">
        <f ca="1">IF(Calculations!A53&gt;Calculations!H$2,"",INDIRECT("Calculations!"&amp;ADDRESS(Calculations!$C53,22)))</f>
      </c>
      <c r="M53" s="45">
        <f>IF(Calculations!A53&gt;Calculations!H$2,"",Calculations!Y$2)</f>
      </c>
      <c r="N53" s="44">
        <f>IF(Calculations!A53&gt;Calculations!H$2,"",IF(Calculations!A53&gt;Calculations!F$2,Calculations!Z$2,Calculations!Z26))</f>
      </c>
      <c r="O53" s="45">
        <f>IF(Calculations!A53&gt;Calculations!H$2,"",IF(Calculations!A53&gt;Calculations!F$2,Calculations!AA$2,Calculations!AA26))</f>
      </c>
      <c r="P53" s="45">
        <f>IF(Calculations!A53&gt;Calculations!H$2,"",IF(Calculations!A53&gt;Calculations!F$2,Calculations!AB$2,Calculations!AB26))</f>
      </c>
      <c r="Q53" s="44">
        <f>IF(Calculations!A53&gt;Calculations!H$2,"",Calculations!AC$2)</f>
      </c>
      <c r="R53" s="44">
        <f>IF(Calculations!A53&gt;Calculations!H$2,"",Calculations!AD$2)</f>
      </c>
      <c r="S53" s="44">
        <f>IF(Calculations!A53&gt;Calculations!H$2,"",Calculations!AE$2)</f>
      </c>
      <c r="T53" s="44">
        <f>IF(Calculations!A53&gt;Calculations!H$2,"",Calculations!AF$2)</f>
      </c>
      <c r="U53" s="44">
        <f>IF(Calculations!A53&gt;Calculations!H$2,"",Calculations!AG$2)</f>
      </c>
      <c r="V53" s="44">
        <f>IF(Calculations!A53&gt;Calculations!H$2,"",Calculations!AH$2)</f>
      </c>
      <c r="W53" s="44">
        <f>IF(Calculations!A53&gt;Calculations!H$2,"",Calculations!AI$2)</f>
      </c>
      <c r="X53" s="46">
        <f>IF(Calculations!A53&gt;Calculations!H$2,"",IF(Calculations!A53&gt;Calculations!F$2,Calculations!AJ$2,Calculations!AJ26))</f>
      </c>
      <c r="Y53" s="44">
        <f>IF(Calculations!A53&gt;Calculations!H$2,"",IF(Calculations!A53&gt;Calculations!F$2,"",Calculations!AK26))</f>
      </c>
      <c r="Z53" s="45">
        <f ca="1">IF(Calculations!A53&gt;Calculations!H$2,"",INDIRECT("Calculations!"&amp;ADDRESS(Calculations!$C53,38)))</f>
      </c>
    </row>
    <row r="54" spans="1:26" ht="12.75">
      <c r="A54" s="42">
        <f>Calculations!B54</f>
      </c>
      <c r="B54" s="43">
        <f ca="1">IF(Calculations!A54&gt;Calculations!H$2,"",IF(Calculations!A54&gt;Calculations!F$2,INDIRECT("Calculations!"&amp;ADDRESS(Calculations!$C54,18)),""))</f>
      </c>
      <c r="C54" s="43">
        <f ca="1">IF(Calculations!A54&gt;Calculations!H$2,"",INDIRECT("Calculations!"&amp;ADDRESS(Calculations!$C54,19)))</f>
      </c>
      <c r="D54" s="47">
        <f ca="1">IF(Calculations!A54&gt;Calculations!H$2,"",INDIRECT("Calculations!"&amp;ADDRESS(Calculations!$C54,24)))</f>
      </c>
      <c r="E54" s="43">
        <f ca="1">IF(ISERROR(FIND("C",INDIRECT("Calculations!"&amp;ADDRESS(Calculations!$C54,20)))),"","Y")</f>
      </c>
      <c r="F54" s="43">
        <f ca="1">IF(ISERROR(FIND("F",INDIRECT("Calculations!"&amp;ADDRESS(Calculations!$C54,20)))),"","Y")</f>
      </c>
      <c r="G54" s="43">
        <f ca="1">IF(ISERROR(FIND("M",INDIRECT("Calculations!"&amp;ADDRESS(Calculations!$C54,20)))),"","Y")</f>
      </c>
      <c r="H54" s="43">
        <f ca="1">IF(ISERROR(FIND("E",INDIRECT("Calculations!"&amp;ADDRESS(Calculations!$C54,20)))),"","Y")</f>
      </c>
      <c r="I54" s="43">
        <f ca="1">IF(ISERROR(FIND("B",INDIRECT("Calculations!"&amp;ADDRESS(Calculations!$C54,20)))),"","Y")</f>
      </c>
      <c r="J54" s="43">
        <f ca="1">IF(ISERROR(FIND("G",INDIRECT("Calculations!"&amp;ADDRESS(Calculations!$C54,20)))),"","Y")</f>
      </c>
      <c r="K54" s="43">
        <f ca="1">IF(ISERROR(FIND("T",INDIRECT("Calculations!"&amp;ADDRESS(Calculations!$C54,20)))),"","Y")</f>
      </c>
      <c r="L54" s="45">
        <f ca="1">IF(Calculations!A54&gt;Calculations!H$2,"",INDIRECT("Calculations!"&amp;ADDRESS(Calculations!$C54,22)))</f>
      </c>
      <c r="M54" s="45">
        <f>IF(Calculations!A54&gt;Calculations!H$2,"",Calculations!Y$2)</f>
      </c>
      <c r="N54" s="44">
        <f>IF(Calculations!A54&gt;Calculations!H$2,"",IF(Calculations!A54&gt;Calculations!F$2,Calculations!Z$2,Calculations!Z27))</f>
      </c>
      <c r="O54" s="45">
        <f>IF(Calculations!A54&gt;Calculations!H$2,"",IF(Calculations!A54&gt;Calculations!F$2,Calculations!AA$2,Calculations!AA27))</f>
      </c>
      <c r="P54" s="45">
        <f>IF(Calculations!A54&gt;Calculations!H$2,"",IF(Calculations!A54&gt;Calculations!F$2,Calculations!AB$2,Calculations!AB27))</f>
      </c>
      <c r="Q54" s="44">
        <f>IF(Calculations!A54&gt;Calculations!H$2,"",Calculations!AC$2)</f>
      </c>
      <c r="R54" s="44">
        <f>IF(Calculations!A54&gt;Calculations!H$2,"",Calculations!AD$2)</f>
      </c>
      <c r="S54" s="44">
        <f>IF(Calculations!A54&gt;Calculations!H$2,"",Calculations!AE$2)</f>
      </c>
      <c r="T54" s="44">
        <f>IF(Calculations!A54&gt;Calculations!H$2,"",Calculations!AF$2)</f>
      </c>
      <c r="U54" s="44">
        <f>IF(Calculations!A54&gt;Calculations!H$2,"",Calculations!AG$2)</f>
      </c>
      <c r="V54" s="44">
        <f>IF(Calculations!A54&gt;Calculations!H$2,"",Calculations!AH$2)</f>
      </c>
      <c r="W54" s="44">
        <f>IF(Calculations!A54&gt;Calculations!H$2,"",Calculations!AI$2)</f>
      </c>
      <c r="X54" s="46">
        <f>IF(Calculations!A54&gt;Calculations!H$2,"",IF(Calculations!A54&gt;Calculations!F$2,Calculations!AJ$2,Calculations!AJ27))</f>
      </c>
      <c r="Y54" s="44">
        <f>IF(Calculations!A54&gt;Calculations!H$2,"",IF(Calculations!A54&gt;Calculations!F$2,"",Calculations!AK27))</f>
      </c>
      <c r="Z54" s="45">
        <f ca="1">IF(Calculations!A54&gt;Calculations!H$2,"",INDIRECT("Calculations!"&amp;ADDRESS(Calculations!$C54,38)))</f>
      </c>
    </row>
    <row r="55" spans="1:26" ht="12.75">
      <c r="A55" s="42">
        <f>Calculations!B55</f>
      </c>
      <c r="B55" s="43">
        <f ca="1">IF(Calculations!A55&gt;Calculations!H$2,"",IF(Calculations!A55&gt;Calculations!F$2,INDIRECT("Calculations!"&amp;ADDRESS(Calculations!$C55,18)),""))</f>
      </c>
      <c r="C55" s="43">
        <f ca="1">IF(Calculations!A55&gt;Calculations!H$2,"",INDIRECT("Calculations!"&amp;ADDRESS(Calculations!$C55,19)))</f>
      </c>
      <c r="D55" s="47">
        <f ca="1">IF(Calculations!A55&gt;Calculations!H$2,"",INDIRECT("Calculations!"&amp;ADDRESS(Calculations!$C55,24)))</f>
      </c>
      <c r="E55" s="43">
        <f ca="1">IF(ISERROR(FIND("C",INDIRECT("Calculations!"&amp;ADDRESS(Calculations!$C55,20)))),"","Y")</f>
      </c>
      <c r="F55" s="43">
        <f ca="1">IF(ISERROR(FIND("F",INDIRECT("Calculations!"&amp;ADDRESS(Calculations!$C55,20)))),"","Y")</f>
      </c>
      <c r="G55" s="43">
        <f ca="1">IF(ISERROR(FIND("M",INDIRECT("Calculations!"&amp;ADDRESS(Calculations!$C55,20)))),"","Y")</f>
      </c>
      <c r="H55" s="43">
        <f ca="1">IF(ISERROR(FIND("E",INDIRECT("Calculations!"&amp;ADDRESS(Calculations!$C55,20)))),"","Y")</f>
      </c>
      <c r="I55" s="43">
        <f ca="1">IF(ISERROR(FIND("B",INDIRECT("Calculations!"&amp;ADDRESS(Calculations!$C55,20)))),"","Y")</f>
      </c>
      <c r="J55" s="43">
        <f ca="1">IF(ISERROR(FIND("G",INDIRECT("Calculations!"&amp;ADDRESS(Calculations!$C55,20)))),"","Y")</f>
      </c>
      <c r="K55" s="43">
        <f ca="1">IF(ISERROR(FIND("T",INDIRECT("Calculations!"&amp;ADDRESS(Calculations!$C55,20)))),"","Y")</f>
      </c>
      <c r="L55" s="45">
        <f ca="1">IF(Calculations!A55&gt;Calculations!H$2,"",INDIRECT("Calculations!"&amp;ADDRESS(Calculations!$C55,22)))</f>
      </c>
      <c r="M55" s="45">
        <f>IF(Calculations!A55&gt;Calculations!H$2,"",Calculations!Y$2)</f>
      </c>
      <c r="N55" s="44">
        <f>IF(Calculations!A55&gt;Calculations!H$2,"",IF(Calculations!A55&gt;Calculations!F$2,Calculations!Z$2,Calculations!Z28))</f>
      </c>
      <c r="O55" s="45">
        <f>IF(Calculations!A55&gt;Calculations!H$2,"",IF(Calculations!A55&gt;Calculations!F$2,Calculations!AA$2,Calculations!AA28))</f>
      </c>
      <c r="P55" s="45">
        <f>IF(Calculations!A55&gt;Calculations!H$2,"",IF(Calculations!A55&gt;Calculations!F$2,Calculations!AB$2,Calculations!AB28))</f>
      </c>
      <c r="Q55" s="44">
        <f>IF(Calculations!A55&gt;Calculations!H$2,"",Calculations!AC$2)</f>
      </c>
      <c r="R55" s="44">
        <f>IF(Calculations!A55&gt;Calculations!H$2,"",Calculations!AD$2)</f>
      </c>
      <c r="S55" s="44">
        <f>IF(Calculations!A55&gt;Calculations!H$2,"",Calculations!AE$2)</f>
      </c>
      <c r="T55" s="44">
        <f>IF(Calculations!A55&gt;Calculations!H$2,"",Calculations!AF$2)</f>
      </c>
      <c r="U55" s="44">
        <f>IF(Calculations!A55&gt;Calculations!H$2,"",Calculations!AG$2)</f>
      </c>
      <c r="V55" s="44">
        <f>IF(Calculations!A55&gt;Calculations!H$2,"",Calculations!AH$2)</f>
      </c>
      <c r="W55" s="44">
        <f>IF(Calculations!A55&gt;Calculations!H$2,"",Calculations!AI$2)</f>
      </c>
      <c r="X55" s="46">
        <f>IF(Calculations!A55&gt;Calculations!H$2,"",IF(Calculations!A55&gt;Calculations!F$2,Calculations!AJ$2,Calculations!AJ28))</f>
      </c>
      <c r="Y55" s="44">
        <f>IF(Calculations!A55&gt;Calculations!H$2,"",IF(Calculations!A55&gt;Calculations!F$2,"",Calculations!AK28))</f>
      </c>
      <c r="Z55" s="45">
        <f ca="1">IF(Calculations!A55&gt;Calculations!H$2,"",INDIRECT("Calculations!"&amp;ADDRESS(Calculations!$C55,38)))</f>
      </c>
    </row>
    <row r="56" spans="1:26" ht="12.75">
      <c r="A56" s="42">
        <f>Calculations!B56</f>
      </c>
      <c r="B56" s="43">
        <f ca="1">IF(Calculations!A56&gt;Calculations!H$2,"",IF(Calculations!A56&gt;Calculations!F$2,INDIRECT("Calculations!"&amp;ADDRESS(Calculations!$C56,18)),""))</f>
      </c>
      <c r="C56" s="43">
        <f ca="1">IF(Calculations!A56&gt;Calculations!H$2,"",INDIRECT("Calculations!"&amp;ADDRESS(Calculations!$C56,19)))</f>
      </c>
      <c r="D56" s="47">
        <f ca="1">IF(Calculations!A56&gt;Calculations!H$2,"",INDIRECT("Calculations!"&amp;ADDRESS(Calculations!$C56,24)))</f>
      </c>
      <c r="E56" s="43">
        <f ca="1">IF(ISERROR(FIND("C",INDIRECT("Calculations!"&amp;ADDRESS(Calculations!$C56,20)))),"","Y")</f>
      </c>
      <c r="F56" s="43">
        <f ca="1">IF(ISERROR(FIND("F",INDIRECT("Calculations!"&amp;ADDRESS(Calculations!$C56,20)))),"","Y")</f>
      </c>
      <c r="G56" s="43">
        <f ca="1">IF(ISERROR(FIND("M",INDIRECT("Calculations!"&amp;ADDRESS(Calculations!$C56,20)))),"","Y")</f>
      </c>
      <c r="H56" s="43">
        <f ca="1">IF(ISERROR(FIND("E",INDIRECT("Calculations!"&amp;ADDRESS(Calculations!$C56,20)))),"","Y")</f>
      </c>
      <c r="I56" s="43">
        <f ca="1">IF(ISERROR(FIND("B",INDIRECT("Calculations!"&amp;ADDRESS(Calculations!$C56,20)))),"","Y")</f>
      </c>
      <c r="J56" s="43">
        <f ca="1">IF(ISERROR(FIND("G",INDIRECT("Calculations!"&amp;ADDRESS(Calculations!$C56,20)))),"","Y")</f>
      </c>
      <c r="K56" s="43">
        <f ca="1">IF(ISERROR(FIND("T",INDIRECT("Calculations!"&amp;ADDRESS(Calculations!$C56,20)))),"","Y")</f>
      </c>
      <c r="L56" s="45">
        <f ca="1">IF(Calculations!A56&gt;Calculations!H$2,"",INDIRECT("Calculations!"&amp;ADDRESS(Calculations!$C56,22)))</f>
      </c>
      <c r="M56" s="45">
        <f>IF(Calculations!A56&gt;Calculations!H$2,"",Calculations!Y$2)</f>
      </c>
      <c r="N56" s="44">
        <f>IF(Calculations!A56&gt;Calculations!H$2,"",IF(Calculations!A56&gt;Calculations!F$2,Calculations!Z$2,Calculations!Z29))</f>
      </c>
      <c r="O56" s="45">
        <f>IF(Calculations!A56&gt;Calculations!H$2,"",IF(Calculations!A56&gt;Calculations!F$2,Calculations!AA$2,Calculations!AA29))</f>
      </c>
      <c r="P56" s="45">
        <f>IF(Calculations!A56&gt;Calculations!H$2,"",IF(Calculations!A56&gt;Calculations!F$2,Calculations!AB$2,Calculations!AB29))</f>
      </c>
      <c r="Q56" s="44">
        <f>IF(Calculations!A56&gt;Calculations!H$2,"",Calculations!AC$2)</f>
      </c>
      <c r="R56" s="44">
        <f>IF(Calculations!A56&gt;Calculations!H$2,"",Calculations!AD$2)</f>
      </c>
      <c r="S56" s="44">
        <f>IF(Calculations!A56&gt;Calculations!H$2,"",Calculations!AE$2)</f>
      </c>
      <c r="T56" s="44">
        <f>IF(Calculations!A56&gt;Calculations!H$2,"",Calculations!AF$2)</f>
      </c>
      <c r="U56" s="44">
        <f>IF(Calculations!A56&gt;Calculations!H$2,"",Calculations!AG$2)</f>
      </c>
      <c r="V56" s="44">
        <f>IF(Calculations!A56&gt;Calculations!H$2,"",Calculations!AH$2)</f>
      </c>
      <c r="W56" s="44">
        <f>IF(Calculations!A56&gt;Calculations!H$2,"",Calculations!AI$2)</f>
      </c>
      <c r="X56" s="46">
        <f>IF(Calculations!A56&gt;Calculations!H$2,"",IF(Calculations!A56&gt;Calculations!F$2,Calculations!AJ$2,Calculations!AJ29))</f>
      </c>
      <c r="Y56" s="44">
        <f>IF(Calculations!A56&gt;Calculations!H$2,"",IF(Calculations!A56&gt;Calculations!F$2,"",Calculations!AK29))</f>
      </c>
      <c r="Z56" s="45">
        <f ca="1">IF(Calculations!A56&gt;Calculations!H$2,"",INDIRECT("Calculations!"&amp;ADDRESS(Calculations!$C56,38)))</f>
      </c>
    </row>
    <row r="57" spans="1:26" ht="12.75">
      <c r="A57" s="42">
        <f>Calculations!B57</f>
      </c>
      <c r="B57" s="43">
        <f ca="1">IF(Calculations!A57&gt;Calculations!H$2,"",IF(Calculations!A57&gt;Calculations!F$2,INDIRECT("Calculations!"&amp;ADDRESS(Calculations!$C57,18)),""))</f>
      </c>
      <c r="C57" s="43">
        <f ca="1">IF(Calculations!A57&gt;Calculations!H$2,"",INDIRECT("Calculations!"&amp;ADDRESS(Calculations!$C57,19)))</f>
      </c>
      <c r="D57" s="47">
        <f ca="1">IF(Calculations!A57&gt;Calculations!H$2,"",INDIRECT("Calculations!"&amp;ADDRESS(Calculations!$C57,24)))</f>
      </c>
      <c r="E57" s="43">
        <f ca="1">IF(ISERROR(FIND("C",INDIRECT("Calculations!"&amp;ADDRESS(Calculations!$C57,20)))),"","Y")</f>
      </c>
      <c r="F57" s="43">
        <f ca="1">IF(ISERROR(FIND("F",INDIRECT("Calculations!"&amp;ADDRESS(Calculations!$C57,20)))),"","Y")</f>
      </c>
      <c r="G57" s="43">
        <f ca="1">IF(ISERROR(FIND("M",INDIRECT("Calculations!"&amp;ADDRESS(Calculations!$C57,20)))),"","Y")</f>
      </c>
      <c r="H57" s="43">
        <f ca="1">IF(ISERROR(FIND("E",INDIRECT("Calculations!"&amp;ADDRESS(Calculations!$C57,20)))),"","Y")</f>
      </c>
      <c r="I57" s="43">
        <f ca="1">IF(ISERROR(FIND("B",INDIRECT("Calculations!"&amp;ADDRESS(Calculations!$C57,20)))),"","Y")</f>
      </c>
      <c r="J57" s="43">
        <f ca="1">IF(ISERROR(FIND("G",INDIRECT("Calculations!"&amp;ADDRESS(Calculations!$C57,20)))),"","Y")</f>
      </c>
      <c r="K57" s="43">
        <f ca="1">IF(ISERROR(FIND("T",INDIRECT("Calculations!"&amp;ADDRESS(Calculations!$C57,20)))),"","Y")</f>
      </c>
      <c r="L57" s="45">
        <f ca="1">IF(Calculations!A57&gt;Calculations!H$2,"",INDIRECT("Calculations!"&amp;ADDRESS(Calculations!$C57,22)))</f>
      </c>
      <c r="M57" s="45">
        <f>IF(Calculations!A57&gt;Calculations!H$2,"",Calculations!Y$2)</f>
      </c>
      <c r="N57" s="44">
        <f>IF(Calculations!A57&gt;Calculations!H$2,"",IF(Calculations!A57&gt;Calculations!F$2,Calculations!Z$2,Calculations!Z30))</f>
      </c>
      <c r="O57" s="45">
        <f>IF(Calculations!A57&gt;Calculations!H$2,"",IF(Calculations!A57&gt;Calculations!F$2,Calculations!AA$2,Calculations!AA30))</f>
      </c>
      <c r="P57" s="45">
        <f>IF(Calculations!A57&gt;Calculations!H$2,"",IF(Calculations!A57&gt;Calculations!F$2,Calculations!AB$2,Calculations!AB30))</f>
      </c>
      <c r="Q57" s="44">
        <f>IF(Calculations!A57&gt;Calculations!H$2,"",Calculations!AC$2)</f>
      </c>
      <c r="R57" s="44">
        <f>IF(Calculations!A57&gt;Calculations!H$2,"",Calculations!AD$2)</f>
      </c>
      <c r="S57" s="44">
        <f>IF(Calculations!A57&gt;Calculations!H$2,"",Calculations!AE$2)</f>
      </c>
      <c r="T57" s="44">
        <f>IF(Calculations!A57&gt;Calculations!H$2,"",Calculations!AF$2)</f>
      </c>
      <c r="U57" s="44">
        <f>IF(Calculations!A57&gt;Calculations!H$2,"",Calculations!AG$2)</f>
      </c>
      <c r="V57" s="44">
        <f>IF(Calculations!A57&gt;Calculations!H$2,"",Calculations!AH$2)</f>
      </c>
      <c r="W57" s="44">
        <f>IF(Calculations!A57&gt;Calculations!H$2,"",Calculations!AI$2)</f>
      </c>
      <c r="X57" s="46">
        <f>IF(Calculations!A57&gt;Calculations!H$2,"",IF(Calculations!A57&gt;Calculations!F$2,Calculations!AJ$2,Calculations!AJ30))</f>
      </c>
      <c r="Y57" s="44">
        <f>IF(Calculations!A57&gt;Calculations!H$2,"",IF(Calculations!A57&gt;Calculations!F$2,"",Calculations!AK30))</f>
      </c>
      <c r="Z57" s="45">
        <f ca="1">IF(Calculations!A57&gt;Calculations!H$2,"",INDIRECT("Calculations!"&amp;ADDRESS(Calculations!$C57,38)))</f>
      </c>
    </row>
    <row r="58" spans="1:26" ht="12.75">
      <c r="A58" s="42">
        <f>Calculations!B58</f>
      </c>
      <c r="B58" s="43">
        <f ca="1">IF(Calculations!A58&gt;Calculations!H$2,"",IF(Calculations!A58&gt;Calculations!F$2,INDIRECT("Calculations!"&amp;ADDRESS(Calculations!$C58,18)),""))</f>
      </c>
      <c r="C58" s="43">
        <f ca="1">IF(Calculations!A58&gt;Calculations!H$2,"",INDIRECT("Calculations!"&amp;ADDRESS(Calculations!$C58,19)))</f>
      </c>
      <c r="D58" s="47">
        <f ca="1">IF(Calculations!A58&gt;Calculations!H$2,"",INDIRECT("Calculations!"&amp;ADDRESS(Calculations!$C58,24)))</f>
      </c>
      <c r="E58" s="43">
        <f ca="1">IF(ISERROR(FIND("C",INDIRECT("Calculations!"&amp;ADDRESS(Calculations!$C58,20)))),"","Y")</f>
      </c>
      <c r="F58" s="43">
        <f ca="1">IF(ISERROR(FIND("F",INDIRECT("Calculations!"&amp;ADDRESS(Calculations!$C58,20)))),"","Y")</f>
      </c>
      <c r="G58" s="43">
        <f ca="1">IF(ISERROR(FIND("M",INDIRECT("Calculations!"&amp;ADDRESS(Calculations!$C58,20)))),"","Y")</f>
      </c>
      <c r="H58" s="43">
        <f ca="1">IF(ISERROR(FIND("E",INDIRECT("Calculations!"&amp;ADDRESS(Calculations!$C58,20)))),"","Y")</f>
      </c>
      <c r="I58" s="43">
        <f ca="1">IF(ISERROR(FIND("B",INDIRECT("Calculations!"&amp;ADDRESS(Calculations!$C58,20)))),"","Y")</f>
      </c>
      <c r="J58" s="43">
        <f ca="1">IF(ISERROR(FIND("G",INDIRECT("Calculations!"&amp;ADDRESS(Calculations!$C58,20)))),"","Y")</f>
      </c>
      <c r="K58" s="43">
        <f ca="1">IF(ISERROR(FIND("T",INDIRECT("Calculations!"&amp;ADDRESS(Calculations!$C58,20)))),"","Y")</f>
      </c>
      <c r="L58" s="45">
        <f ca="1">IF(Calculations!A58&gt;Calculations!H$2,"",INDIRECT("Calculations!"&amp;ADDRESS(Calculations!$C58,22)))</f>
      </c>
      <c r="M58" s="45">
        <f>IF(Calculations!A58&gt;Calculations!H$2,"",Calculations!Y$2)</f>
      </c>
      <c r="N58" s="44">
        <f>IF(Calculations!A58&gt;Calculations!H$2,"",IF(Calculations!A58&gt;Calculations!F$2,Calculations!Z$2,Calculations!Z31))</f>
      </c>
      <c r="O58" s="45">
        <f>IF(Calculations!A58&gt;Calculations!H$2,"",IF(Calculations!A58&gt;Calculations!F$2,Calculations!AA$2,Calculations!AA31))</f>
      </c>
      <c r="P58" s="45">
        <f>IF(Calculations!A58&gt;Calculations!H$2,"",IF(Calculations!A58&gt;Calculations!F$2,Calculations!AB$2,Calculations!AB31))</f>
      </c>
      <c r="Q58" s="44">
        <f>IF(Calculations!A58&gt;Calculations!H$2,"",Calculations!AC$2)</f>
      </c>
      <c r="R58" s="44">
        <f>IF(Calculations!A58&gt;Calculations!H$2,"",Calculations!AD$2)</f>
      </c>
      <c r="S58" s="44">
        <f>IF(Calculations!A58&gt;Calculations!H$2,"",Calculations!AE$2)</f>
      </c>
      <c r="T58" s="44">
        <f>IF(Calculations!A58&gt;Calculations!H$2,"",Calculations!AF$2)</f>
      </c>
      <c r="U58" s="44">
        <f>IF(Calculations!A58&gt;Calculations!H$2,"",Calculations!AG$2)</f>
      </c>
      <c r="V58" s="44">
        <f>IF(Calculations!A58&gt;Calculations!H$2,"",Calculations!AH$2)</f>
      </c>
      <c r="W58" s="44">
        <f>IF(Calculations!A58&gt;Calculations!H$2,"",Calculations!AI$2)</f>
      </c>
      <c r="X58" s="46">
        <f>IF(Calculations!A58&gt;Calculations!H$2,"",IF(Calculations!A58&gt;Calculations!F$2,Calculations!AJ$2,Calculations!AJ31))</f>
      </c>
      <c r="Y58" s="44">
        <f>IF(Calculations!A58&gt;Calculations!H$2,"",IF(Calculations!A58&gt;Calculations!F$2,"",Calculations!AK31))</f>
      </c>
      <c r="Z58" s="45">
        <f ca="1">IF(Calculations!A58&gt;Calculations!H$2,"",INDIRECT("Calculations!"&amp;ADDRESS(Calculations!$C58,38)))</f>
      </c>
    </row>
    <row r="59" spans="1:26" ht="12.75">
      <c r="A59" s="42">
        <f>Calculations!B59</f>
      </c>
      <c r="B59" s="43">
        <f ca="1">IF(Calculations!A59&gt;Calculations!H$2,"",IF(Calculations!A59&gt;Calculations!F$2,INDIRECT("Calculations!"&amp;ADDRESS(Calculations!$C59,18)),""))</f>
      </c>
      <c r="C59" s="43">
        <f ca="1">IF(Calculations!A59&gt;Calculations!H$2,"",INDIRECT("Calculations!"&amp;ADDRESS(Calculations!$C59,19)))</f>
      </c>
      <c r="D59" s="47">
        <f ca="1">IF(Calculations!A59&gt;Calculations!H$2,"",INDIRECT("Calculations!"&amp;ADDRESS(Calculations!$C59,24)))</f>
      </c>
      <c r="E59" s="43">
        <f ca="1">IF(ISERROR(FIND("C",INDIRECT("Calculations!"&amp;ADDRESS(Calculations!$C59,20)))),"","Y")</f>
      </c>
      <c r="F59" s="43">
        <f ca="1">IF(ISERROR(FIND("F",INDIRECT("Calculations!"&amp;ADDRESS(Calculations!$C59,20)))),"","Y")</f>
      </c>
      <c r="G59" s="43">
        <f ca="1">IF(ISERROR(FIND("M",INDIRECT("Calculations!"&amp;ADDRESS(Calculations!$C59,20)))),"","Y")</f>
      </c>
      <c r="H59" s="43">
        <f ca="1">IF(ISERROR(FIND("E",INDIRECT("Calculations!"&amp;ADDRESS(Calculations!$C59,20)))),"","Y")</f>
      </c>
      <c r="I59" s="43">
        <f ca="1">IF(ISERROR(FIND("B",INDIRECT("Calculations!"&amp;ADDRESS(Calculations!$C59,20)))),"","Y")</f>
      </c>
      <c r="J59" s="43">
        <f ca="1">IF(ISERROR(FIND("G",INDIRECT("Calculations!"&amp;ADDRESS(Calculations!$C59,20)))),"","Y")</f>
      </c>
      <c r="K59" s="43">
        <f ca="1">IF(ISERROR(FIND("T",INDIRECT("Calculations!"&amp;ADDRESS(Calculations!$C59,20)))),"","Y")</f>
      </c>
      <c r="L59" s="45">
        <f ca="1">IF(Calculations!A59&gt;Calculations!H$2,"",INDIRECT("Calculations!"&amp;ADDRESS(Calculations!$C59,22)))</f>
      </c>
      <c r="M59" s="45">
        <f>IF(Calculations!A59&gt;Calculations!H$2,"",Calculations!Y$2)</f>
      </c>
      <c r="N59" s="44">
        <f>IF(Calculations!A59&gt;Calculations!H$2,"",IF(Calculations!A59&gt;Calculations!F$2,Calculations!Z$2,Calculations!Z32))</f>
      </c>
      <c r="O59" s="45">
        <f>IF(Calculations!A59&gt;Calculations!H$2,"",IF(Calculations!A59&gt;Calculations!F$2,Calculations!AA$2,Calculations!AA32))</f>
      </c>
      <c r="P59" s="45">
        <f>IF(Calculations!A59&gt;Calculations!H$2,"",IF(Calculations!A59&gt;Calculations!F$2,Calculations!AB$2,Calculations!AB32))</f>
      </c>
      <c r="Q59" s="44">
        <f>IF(Calculations!A59&gt;Calculations!H$2,"",Calculations!AC$2)</f>
      </c>
      <c r="R59" s="44">
        <f>IF(Calculations!A59&gt;Calculations!H$2,"",Calculations!AD$2)</f>
      </c>
      <c r="S59" s="44">
        <f>IF(Calculations!A59&gt;Calculations!H$2,"",Calculations!AE$2)</f>
      </c>
      <c r="T59" s="44">
        <f>IF(Calculations!A59&gt;Calculations!H$2,"",Calculations!AF$2)</f>
      </c>
      <c r="U59" s="44">
        <f>IF(Calculations!A59&gt;Calculations!H$2,"",Calculations!AG$2)</f>
      </c>
      <c r="V59" s="44">
        <f>IF(Calculations!A59&gt;Calculations!H$2,"",Calculations!AH$2)</f>
      </c>
      <c r="W59" s="44">
        <f>IF(Calculations!A59&gt;Calculations!H$2,"",Calculations!AI$2)</f>
      </c>
      <c r="X59" s="46">
        <f>IF(Calculations!A59&gt;Calculations!H$2,"",IF(Calculations!A59&gt;Calculations!F$2,Calculations!AJ$2,Calculations!AJ32))</f>
      </c>
      <c r="Y59" s="44">
        <f>IF(Calculations!A59&gt;Calculations!H$2,"",IF(Calculations!A59&gt;Calculations!F$2,"",Calculations!AK32))</f>
      </c>
      <c r="Z59" s="45">
        <f ca="1">IF(Calculations!A59&gt;Calculations!H$2,"",INDIRECT("Calculations!"&amp;ADDRESS(Calculations!$C59,38)))</f>
      </c>
    </row>
    <row r="60" spans="1:26" ht="12.75">
      <c r="A60" s="42">
        <f>Calculations!B60</f>
      </c>
      <c r="B60" s="43">
        <f ca="1">IF(Calculations!A60&gt;Calculations!H$2,"",IF(Calculations!A60&gt;Calculations!F$2,INDIRECT("Calculations!"&amp;ADDRESS(Calculations!$C60,18)),""))</f>
      </c>
      <c r="C60" s="43">
        <f ca="1">IF(Calculations!A60&gt;Calculations!H$2,"",INDIRECT("Calculations!"&amp;ADDRESS(Calculations!$C60,19)))</f>
      </c>
      <c r="D60" s="47">
        <f ca="1">IF(Calculations!A60&gt;Calculations!H$2,"",INDIRECT("Calculations!"&amp;ADDRESS(Calculations!$C60,24)))</f>
      </c>
      <c r="E60" s="43">
        <f ca="1">IF(ISERROR(FIND("C",INDIRECT("Calculations!"&amp;ADDRESS(Calculations!$C60,20)))),"","Y")</f>
      </c>
      <c r="F60" s="43">
        <f ca="1">IF(ISERROR(FIND("F",INDIRECT("Calculations!"&amp;ADDRESS(Calculations!$C60,20)))),"","Y")</f>
      </c>
      <c r="G60" s="43">
        <f ca="1">IF(ISERROR(FIND("M",INDIRECT("Calculations!"&amp;ADDRESS(Calculations!$C60,20)))),"","Y")</f>
      </c>
      <c r="H60" s="43">
        <f ca="1">IF(ISERROR(FIND("E",INDIRECT("Calculations!"&amp;ADDRESS(Calculations!$C60,20)))),"","Y")</f>
      </c>
      <c r="I60" s="43">
        <f ca="1">IF(ISERROR(FIND("B",INDIRECT("Calculations!"&amp;ADDRESS(Calculations!$C60,20)))),"","Y")</f>
      </c>
      <c r="J60" s="43">
        <f ca="1">IF(ISERROR(FIND("G",INDIRECT("Calculations!"&amp;ADDRESS(Calculations!$C60,20)))),"","Y")</f>
      </c>
      <c r="K60" s="43">
        <f ca="1">IF(ISERROR(FIND("T",INDIRECT("Calculations!"&amp;ADDRESS(Calculations!$C60,20)))),"","Y")</f>
      </c>
      <c r="L60" s="45">
        <f ca="1">IF(Calculations!A60&gt;Calculations!H$2,"",INDIRECT("Calculations!"&amp;ADDRESS(Calculations!$C60,22)))</f>
      </c>
      <c r="M60" s="45">
        <f>IF(Calculations!A60&gt;Calculations!H$2,"",Calculations!Y$2)</f>
      </c>
      <c r="N60" s="44">
        <f>IF(Calculations!A60&gt;Calculations!H$2,"",IF(Calculations!A60&gt;Calculations!F$2,Calculations!Z$2,Calculations!Z33))</f>
      </c>
      <c r="O60" s="45">
        <f>IF(Calculations!A60&gt;Calculations!H$2,"",IF(Calculations!A60&gt;Calculations!F$2,Calculations!AA$2,Calculations!AA33))</f>
      </c>
      <c r="P60" s="45">
        <f>IF(Calculations!A60&gt;Calculations!H$2,"",IF(Calculations!A60&gt;Calculations!F$2,Calculations!AB$2,Calculations!AB33))</f>
      </c>
      <c r="Q60" s="44">
        <f>IF(Calculations!A60&gt;Calculations!H$2,"",Calculations!AC$2)</f>
      </c>
      <c r="R60" s="44">
        <f>IF(Calculations!A60&gt;Calculations!H$2,"",Calculations!AD$2)</f>
      </c>
      <c r="S60" s="44">
        <f>IF(Calculations!A60&gt;Calculations!H$2,"",Calculations!AE$2)</f>
      </c>
      <c r="T60" s="44">
        <f>IF(Calculations!A60&gt;Calculations!H$2,"",Calculations!AF$2)</f>
      </c>
      <c r="U60" s="44">
        <f>IF(Calculations!A60&gt;Calculations!H$2,"",Calculations!AG$2)</f>
      </c>
      <c r="V60" s="44">
        <f>IF(Calculations!A60&gt;Calculations!H$2,"",Calculations!AH$2)</f>
      </c>
      <c r="W60" s="44">
        <f>IF(Calculations!A60&gt;Calculations!H$2,"",Calculations!AI$2)</f>
      </c>
      <c r="X60" s="46">
        <f>IF(Calculations!A60&gt;Calculations!H$2,"",IF(Calculations!A60&gt;Calculations!F$2,Calculations!AJ$2,Calculations!AJ33))</f>
      </c>
      <c r="Y60" s="44">
        <f>IF(Calculations!A60&gt;Calculations!H$2,"",IF(Calculations!A60&gt;Calculations!F$2,"",Calculations!AK33))</f>
      </c>
      <c r="Z60" s="45">
        <f ca="1">IF(Calculations!A60&gt;Calculations!H$2,"",INDIRECT("Calculations!"&amp;ADDRESS(Calculations!$C60,38)))</f>
      </c>
    </row>
    <row r="61" spans="1:26" ht="12.75">
      <c r="A61" s="42">
        <f>Calculations!B61</f>
      </c>
      <c r="B61" s="43">
        <f ca="1">IF(Calculations!A61&gt;Calculations!H$2,"",IF(Calculations!A61&gt;Calculations!F$2,INDIRECT("Calculations!"&amp;ADDRESS(Calculations!$C61,18)),""))</f>
      </c>
      <c r="C61" s="43">
        <f ca="1">IF(Calculations!A61&gt;Calculations!H$2,"",INDIRECT("Calculations!"&amp;ADDRESS(Calculations!$C61,19)))</f>
      </c>
      <c r="D61" s="47">
        <f ca="1">IF(Calculations!A61&gt;Calculations!H$2,"",INDIRECT("Calculations!"&amp;ADDRESS(Calculations!$C61,24)))</f>
      </c>
      <c r="E61" s="43">
        <f ca="1">IF(ISERROR(FIND("C",INDIRECT("Calculations!"&amp;ADDRESS(Calculations!$C61,20)))),"","Y")</f>
      </c>
      <c r="F61" s="43">
        <f ca="1">IF(ISERROR(FIND("F",INDIRECT("Calculations!"&amp;ADDRESS(Calculations!$C61,20)))),"","Y")</f>
      </c>
      <c r="G61" s="43">
        <f ca="1">IF(ISERROR(FIND("M",INDIRECT("Calculations!"&amp;ADDRESS(Calculations!$C61,20)))),"","Y")</f>
      </c>
      <c r="H61" s="43">
        <f ca="1">IF(ISERROR(FIND("E",INDIRECT("Calculations!"&amp;ADDRESS(Calculations!$C61,20)))),"","Y")</f>
      </c>
      <c r="I61" s="43">
        <f ca="1">IF(ISERROR(FIND("B",INDIRECT("Calculations!"&amp;ADDRESS(Calculations!$C61,20)))),"","Y")</f>
      </c>
      <c r="J61" s="43">
        <f ca="1">IF(ISERROR(FIND("G",INDIRECT("Calculations!"&amp;ADDRESS(Calculations!$C61,20)))),"","Y")</f>
      </c>
      <c r="K61" s="43">
        <f ca="1">IF(ISERROR(FIND("T",INDIRECT("Calculations!"&amp;ADDRESS(Calculations!$C61,20)))),"","Y")</f>
      </c>
      <c r="L61" s="45">
        <f ca="1">IF(Calculations!A61&gt;Calculations!H$2,"",INDIRECT("Calculations!"&amp;ADDRESS(Calculations!$C61,22)))</f>
      </c>
      <c r="M61" s="45">
        <f>IF(Calculations!A61&gt;Calculations!H$2,"",Calculations!Y$2)</f>
      </c>
      <c r="N61" s="44">
        <f>IF(Calculations!A61&gt;Calculations!H$2,"",IF(Calculations!A61&gt;Calculations!F$2,Calculations!Z$2,Calculations!Z34))</f>
      </c>
      <c r="O61" s="45">
        <f>IF(Calculations!A61&gt;Calculations!H$2,"",IF(Calculations!A61&gt;Calculations!F$2,Calculations!AA$2,Calculations!AA34))</f>
      </c>
      <c r="P61" s="45">
        <f>IF(Calculations!A61&gt;Calculations!H$2,"",IF(Calculations!A61&gt;Calculations!F$2,Calculations!AB$2,Calculations!AB34))</f>
      </c>
      <c r="Q61" s="44">
        <f>IF(Calculations!A61&gt;Calculations!H$2,"",Calculations!AC$2)</f>
      </c>
      <c r="R61" s="44">
        <f>IF(Calculations!A61&gt;Calculations!H$2,"",Calculations!AD$2)</f>
      </c>
      <c r="S61" s="44">
        <f>IF(Calculations!A61&gt;Calculations!H$2,"",Calculations!AE$2)</f>
      </c>
      <c r="T61" s="44">
        <f>IF(Calculations!A61&gt;Calculations!H$2,"",Calculations!AF$2)</f>
      </c>
      <c r="U61" s="44">
        <f>IF(Calculations!A61&gt;Calculations!H$2,"",Calculations!AG$2)</f>
      </c>
      <c r="V61" s="44">
        <f>IF(Calculations!A61&gt;Calculations!H$2,"",Calculations!AH$2)</f>
      </c>
      <c r="W61" s="44">
        <f>IF(Calculations!A61&gt;Calculations!H$2,"",Calculations!AI$2)</f>
      </c>
      <c r="X61" s="46">
        <f>IF(Calculations!A61&gt;Calculations!H$2,"",IF(Calculations!A61&gt;Calculations!F$2,Calculations!AJ$2,Calculations!AJ34))</f>
      </c>
      <c r="Y61" s="44">
        <f>IF(Calculations!A61&gt;Calculations!H$2,"",IF(Calculations!A61&gt;Calculations!F$2,"",Calculations!AK34))</f>
      </c>
      <c r="Z61" s="45">
        <f ca="1">IF(Calculations!A61&gt;Calculations!H$2,"",INDIRECT("Calculations!"&amp;ADDRESS(Calculations!$C61,38)))</f>
      </c>
    </row>
    <row r="62" spans="1:26" ht="12.75">
      <c r="A62" s="42">
        <f>Calculations!B62</f>
      </c>
      <c r="B62" s="43">
        <f ca="1">IF(Calculations!A62&gt;Calculations!H$2,"",IF(Calculations!A62&gt;Calculations!F$2,INDIRECT("Calculations!"&amp;ADDRESS(Calculations!$C62,18)),""))</f>
      </c>
      <c r="C62" s="43">
        <f ca="1">IF(Calculations!A62&gt;Calculations!H$2,"",INDIRECT("Calculations!"&amp;ADDRESS(Calculations!$C62,19)))</f>
      </c>
      <c r="D62" s="47">
        <f ca="1">IF(Calculations!A62&gt;Calculations!H$2,"",INDIRECT("Calculations!"&amp;ADDRESS(Calculations!$C62,24)))</f>
      </c>
      <c r="E62" s="43">
        <f ca="1">IF(ISERROR(FIND("C",INDIRECT("Calculations!"&amp;ADDRESS(Calculations!$C62,20)))),"","Y")</f>
      </c>
      <c r="F62" s="43">
        <f ca="1">IF(ISERROR(FIND("F",INDIRECT("Calculations!"&amp;ADDRESS(Calculations!$C62,20)))),"","Y")</f>
      </c>
      <c r="G62" s="43">
        <f ca="1">IF(ISERROR(FIND("M",INDIRECT("Calculations!"&amp;ADDRESS(Calculations!$C62,20)))),"","Y")</f>
      </c>
      <c r="H62" s="43">
        <f ca="1">IF(ISERROR(FIND("E",INDIRECT("Calculations!"&amp;ADDRESS(Calculations!$C62,20)))),"","Y")</f>
      </c>
      <c r="I62" s="43">
        <f ca="1">IF(ISERROR(FIND("B",INDIRECT("Calculations!"&amp;ADDRESS(Calculations!$C62,20)))),"","Y")</f>
      </c>
      <c r="J62" s="43">
        <f ca="1">IF(ISERROR(FIND("G",INDIRECT("Calculations!"&amp;ADDRESS(Calculations!$C62,20)))),"","Y")</f>
      </c>
      <c r="K62" s="43">
        <f ca="1">IF(ISERROR(FIND("T",INDIRECT("Calculations!"&amp;ADDRESS(Calculations!$C62,20)))),"","Y")</f>
      </c>
      <c r="L62" s="45">
        <f ca="1">IF(Calculations!A62&gt;Calculations!H$2,"",INDIRECT("Calculations!"&amp;ADDRESS(Calculations!$C62,22)))</f>
      </c>
      <c r="M62" s="45">
        <f>IF(Calculations!A62&gt;Calculations!H$2,"",Calculations!Y$2)</f>
      </c>
      <c r="N62" s="44">
        <f>IF(Calculations!A62&gt;Calculations!H$2,"",IF(Calculations!A62&gt;Calculations!F$2,Calculations!Z$2,Calculations!Z35))</f>
      </c>
      <c r="O62" s="45">
        <f>IF(Calculations!A62&gt;Calculations!H$2,"",IF(Calculations!A62&gt;Calculations!F$2,Calculations!AA$2,Calculations!AA35))</f>
      </c>
      <c r="P62" s="45">
        <f>IF(Calculations!A62&gt;Calculations!H$2,"",IF(Calculations!A62&gt;Calculations!F$2,Calculations!AB$2,Calculations!AB35))</f>
      </c>
      <c r="Q62" s="44">
        <f>IF(Calculations!A62&gt;Calculations!H$2,"",Calculations!AC$2)</f>
      </c>
      <c r="R62" s="44">
        <f>IF(Calculations!A62&gt;Calculations!H$2,"",Calculations!AD$2)</f>
      </c>
      <c r="S62" s="44">
        <f>IF(Calculations!A62&gt;Calculations!H$2,"",Calculations!AE$2)</f>
      </c>
      <c r="T62" s="44">
        <f>IF(Calculations!A62&gt;Calculations!H$2,"",Calculations!AF$2)</f>
      </c>
      <c r="U62" s="44">
        <f>IF(Calculations!A62&gt;Calculations!H$2,"",Calculations!AG$2)</f>
      </c>
      <c r="V62" s="44">
        <f>IF(Calculations!A62&gt;Calculations!H$2,"",Calculations!AH$2)</f>
      </c>
      <c r="W62" s="44">
        <f>IF(Calculations!A62&gt;Calculations!H$2,"",Calculations!AI$2)</f>
      </c>
      <c r="X62" s="46">
        <f>IF(Calculations!A62&gt;Calculations!H$2,"",IF(Calculations!A62&gt;Calculations!F$2,Calculations!AJ$2,Calculations!AJ35))</f>
      </c>
      <c r="Y62" s="44">
        <f>IF(Calculations!A62&gt;Calculations!H$2,"",IF(Calculations!A62&gt;Calculations!F$2,"",Calculations!AK35))</f>
      </c>
      <c r="Z62" s="45">
        <f ca="1">IF(Calculations!A62&gt;Calculations!H$2,"",INDIRECT("Calculations!"&amp;ADDRESS(Calculations!$C62,38)))</f>
      </c>
    </row>
    <row r="63" spans="1:26" ht="12.75">
      <c r="A63" s="42">
        <f>Calculations!B63</f>
      </c>
      <c r="B63" s="43">
        <f ca="1">IF(Calculations!A63&gt;Calculations!H$2,"",IF(Calculations!A63&gt;Calculations!F$2,INDIRECT("Calculations!"&amp;ADDRESS(Calculations!$C63,18)),""))</f>
      </c>
      <c r="C63" s="43">
        <f ca="1">IF(Calculations!A63&gt;Calculations!H$2,"",INDIRECT("Calculations!"&amp;ADDRESS(Calculations!$C63,19)))</f>
      </c>
      <c r="D63" s="47">
        <f ca="1">IF(Calculations!A63&gt;Calculations!H$2,"",INDIRECT("Calculations!"&amp;ADDRESS(Calculations!$C63,24)))</f>
      </c>
      <c r="E63" s="43">
        <f ca="1">IF(ISERROR(FIND("C",INDIRECT("Calculations!"&amp;ADDRESS(Calculations!$C63,20)))),"","Y")</f>
      </c>
      <c r="F63" s="43">
        <f ca="1">IF(ISERROR(FIND("F",INDIRECT("Calculations!"&amp;ADDRESS(Calculations!$C63,20)))),"","Y")</f>
      </c>
      <c r="G63" s="43">
        <f ca="1">IF(ISERROR(FIND("M",INDIRECT("Calculations!"&amp;ADDRESS(Calculations!$C63,20)))),"","Y")</f>
      </c>
      <c r="H63" s="43">
        <f ca="1">IF(ISERROR(FIND("E",INDIRECT("Calculations!"&amp;ADDRESS(Calculations!$C63,20)))),"","Y")</f>
      </c>
      <c r="I63" s="43">
        <f ca="1">IF(ISERROR(FIND("B",INDIRECT("Calculations!"&amp;ADDRESS(Calculations!$C63,20)))),"","Y")</f>
      </c>
      <c r="J63" s="43">
        <f ca="1">IF(ISERROR(FIND("G",INDIRECT("Calculations!"&amp;ADDRESS(Calculations!$C63,20)))),"","Y")</f>
      </c>
      <c r="K63" s="43">
        <f ca="1">IF(ISERROR(FIND("T",INDIRECT("Calculations!"&amp;ADDRESS(Calculations!$C63,20)))),"","Y")</f>
      </c>
      <c r="L63" s="45">
        <f ca="1">IF(Calculations!A63&gt;Calculations!H$2,"",INDIRECT("Calculations!"&amp;ADDRESS(Calculations!$C63,22)))</f>
      </c>
      <c r="M63" s="45">
        <f>IF(Calculations!A63&gt;Calculations!H$2,"",Calculations!Y$2)</f>
      </c>
      <c r="N63" s="44">
        <f>IF(Calculations!A63&gt;Calculations!H$2,"",IF(Calculations!A63&gt;Calculations!F$2,Calculations!Z$2,Calculations!Z36))</f>
      </c>
      <c r="O63" s="45">
        <f>IF(Calculations!A63&gt;Calculations!H$2,"",IF(Calculations!A63&gt;Calculations!F$2,Calculations!AA$2,Calculations!AA36))</f>
      </c>
      <c r="P63" s="45">
        <f>IF(Calculations!A63&gt;Calculations!H$2,"",IF(Calculations!A63&gt;Calculations!F$2,Calculations!AB$2,Calculations!AB36))</f>
      </c>
      <c r="Q63" s="44">
        <f>IF(Calculations!A63&gt;Calculations!H$2,"",Calculations!AC$2)</f>
      </c>
      <c r="R63" s="44">
        <f>IF(Calculations!A63&gt;Calculations!H$2,"",Calculations!AD$2)</f>
      </c>
      <c r="S63" s="44">
        <f>IF(Calculations!A63&gt;Calculations!H$2,"",Calculations!AE$2)</f>
      </c>
      <c r="T63" s="44">
        <f>IF(Calculations!A63&gt;Calculations!H$2,"",Calculations!AF$2)</f>
      </c>
      <c r="U63" s="44">
        <f>IF(Calculations!A63&gt;Calculations!H$2,"",Calculations!AG$2)</f>
      </c>
      <c r="V63" s="44">
        <f>IF(Calculations!A63&gt;Calculations!H$2,"",Calculations!AH$2)</f>
      </c>
      <c r="W63" s="44">
        <f>IF(Calculations!A63&gt;Calculations!H$2,"",Calculations!AI$2)</f>
      </c>
      <c r="X63" s="46">
        <f>IF(Calculations!A63&gt;Calculations!H$2,"",IF(Calculations!A63&gt;Calculations!F$2,Calculations!AJ$2,Calculations!AJ36))</f>
      </c>
      <c r="Y63" s="44">
        <f>IF(Calculations!A63&gt;Calculations!H$2,"",IF(Calculations!A63&gt;Calculations!F$2,"",Calculations!AK36))</f>
      </c>
      <c r="Z63" s="45">
        <f ca="1">IF(Calculations!A63&gt;Calculations!H$2,"",INDIRECT("Calculations!"&amp;ADDRESS(Calculations!$C63,38)))</f>
      </c>
    </row>
    <row r="64" spans="1:26" ht="12.75">
      <c r="A64" s="42">
        <f>Calculations!B64</f>
      </c>
      <c r="B64" s="43">
        <f ca="1">IF(Calculations!A64&gt;Calculations!H$2,"",IF(Calculations!A64&gt;Calculations!F$2,INDIRECT("Calculations!"&amp;ADDRESS(Calculations!$C64,18)),""))</f>
      </c>
      <c r="C64" s="43">
        <f ca="1">IF(Calculations!A64&gt;Calculations!H$2,"",INDIRECT("Calculations!"&amp;ADDRESS(Calculations!$C64,19)))</f>
      </c>
      <c r="D64" s="47">
        <f ca="1">IF(Calculations!A64&gt;Calculations!H$2,"",INDIRECT("Calculations!"&amp;ADDRESS(Calculations!$C64,24)))</f>
      </c>
      <c r="E64" s="43">
        <f ca="1">IF(ISERROR(FIND("C",INDIRECT("Calculations!"&amp;ADDRESS(Calculations!$C64,20)))),"","Y")</f>
      </c>
      <c r="F64" s="43">
        <f ca="1">IF(ISERROR(FIND("F",INDIRECT("Calculations!"&amp;ADDRESS(Calculations!$C64,20)))),"","Y")</f>
      </c>
      <c r="G64" s="43">
        <f ca="1">IF(ISERROR(FIND("M",INDIRECT("Calculations!"&amp;ADDRESS(Calculations!$C64,20)))),"","Y")</f>
      </c>
      <c r="H64" s="43">
        <f ca="1">IF(ISERROR(FIND("E",INDIRECT("Calculations!"&amp;ADDRESS(Calculations!$C64,20)))),"","Y")</f>
      </c>
      <c r="I64" s="43">
        <f ca="1">IF(ISERROR(FIND("B",INDIRECT("Calculations!"&amp;ADDRESS(Calculations!$C64,20)))),"","Y")</f>
      </c>
      <c r="J64" s="43">
        <f ca="1">IF(ISERROR(FIND("G",INDIRECT("Calculations!"&amp;ADDRESS(Calculations!$C64,20)))),"","Y")</f>
      </c>
      <c r="K64" s="43">
        <f ca="1">IF(ISERROR(FIND("T",INDIRECT("Calculations!"&amp;ADDRESS(Calculations!$C64,20)))),"","Y")</f>
      </c>
      <c r="L64" s="45">
        <f ca="1">IF(Calculations!A64&gt;Calculations!H$2,"",INDIRECT("Calculations!"&amp;ADDRESS(Calculations!$C64,22)))</f>
      </c>
      <c r="M64" s="45">
        <f>IF(Calculations!A64&gt;Calculations!H$2,"",Calculations!Y$2)</f>
      </c>
      <c r="N64" s="44">
        <f>IF(Calculations!A64&gt;Calculations!H$2,"",IF(Calculations!A64&gt;Calculations!F$2,Calculations!Z$2,Calculations!Z37))</f>
      </c>
      <c r="O64" s="45">
        <f>IF(Calculations!A64&gt;Calculations!H$2,"",IF(Calculations!A64&gt;Calculations!F$2,Calculations!AA$2,Calculations!AA37))</f>
      </c>
      <c r="P64" s="45">
        <f>IF(Calculations!A64&gt;Calculations!H$2,"",IF(Calculations!A64&gt;Calculations!F$2,Calculations!AB$2,Calculations!AB37))</f>
      </c>
      <c r="Q64" s="44">
        <f>IF(Calculations!A64&gt;Calculations!H$2,"",Calculations!AC$2)</f>
      </c>
      <c r="R64" s="44">
        <f>IF(Calculations!A64&gt;Calculations!H$2,"",Calculations!AD$2)</f>
      </c>
      <c r="S64" s="44">
        <f>IF(Calculations!A64&gt;Calculations!H$2,"",Calculations!AE$2)</f>
      </c>
      <c r="T64" s="44">
        <f>IF(Calculations!A64&gt;Calculations!H$2,"",Calculations!AF$2)</f>
      </c>
      <c r="U64" s="44">
        <f>IF(Calculations!A64&gt;Calculations!H$2,"",Calculations!AG$2)</f>
      </c>
      <c r="V64" s="44">
        <f>IF(Calculations!A64&gt;Calculations!H$2,"",Calculations!AH$2)</f>
      </c>
      <c r="W64" s="44">
        <f>IF(Calculations!A64&gt;Calculations!H$2,"",Calculations!AI$2)</f>
      </c>
      <c r="X64" s="46">
        <f>IF(Calculations!A64&gt;Calculations!H$2,"",IF(Calculations!A64&gt;Calculations!F$2,Calculations!AJ$2,Calculations!AJ37))</f>
      </c>
      <c r="Y64" s="44">
        <f>IF(Calculations!A64&gt;Calculations!H$2,"",IF(Calculations!A64&gt;Calculations!F$2,"",Calculations!AK37))</f>
      </c>
      <c r="Z64" s="45">
        <f ca="1">IF(Calculations!A64&gt;Calculations!H$2,"",INDIRECT("Calculations!"&amp;ADDRESS(Calculations!$C64,38)))</f>
      </c>
    </row>
    <row r="65" spans="1:26" ht="12.75">
      <c r="A65" s="42">
        <f>Calculations!B65</f>
      </c>
      <c r="B65" s="43">
        <f ca="1">IF(Calculations!A65&gt;Calculations!H$2,"",IF(Calculations!A65&gt;Calculations!F$2,INDIRECT("Calculations!"&amp;ADDRESS(Calculations!$C65,18)),""))</f>
      </c>
      <c r="C65" s="43">
        <f ca="1">IF(Calculations!A65&gt;Calculations!H$2,"",INDIRECT("Calculations!"&amp;ADDRESS(Calculations!$C65,19)))</f>
      </c>
      <c r="D65" s="47">
        <f ca="1">IF(Calculations!A65&gt;Calculations!H$2,"",INDIRECT("Calculations!"&amp;ADDRESS(Calculations!$C65,24)))</f>
      </c>
      <c r="E65" s="43">
        <f ca="1">IF(ISERROR(FIND("C",INDIRECT("Calculations!"&amp;ADDRESS(Calculations!$C65,20)))),"","Y")</f>
      </c>
      <c r="F65" s="43">
        <f ca="1">IF(ISERROR(FIND("F",INDIRECT("Calculations!"&amp;ADDRESS(Calculations!$C65,20)))),"","Y")</f>
      </c>
      <c r="G65" s="43">
        <f ca="1">IF(ISERROR(FIND("M",INDIRECT("Calculations!"&amp;ADDRESS(Calculations!$C65,20)))),"","Y")</f>
      </c>
      <c r="H65" s="43">
        <f ca="1">IF(ISERROR(FIND("E",INDIRECT("Calculations!"&amp;ADDRESS(Calculations!$C65,20)))),"","Y")</f>
      </c>
      <c r="I65" s="43">
        <f ca="1">IF(ISERROR(FIND("B",INDIRECT("Calculations!"&amp;ADDRESS(Calculations!$C65,20)))),"","Y")</f>
      </c>
      <c r="J65" s="43">
        <f ca="1">IF(ISERROR(FIND("G",INDIRECT("Calculations!"&amp;ADDRESS(Calculations!$C65,20)))),"","Y")</f>
      </c>
      <c r="K65" s="43">
        <f ca="1">IF(ISERROR(FIND("T",INDIRECT("Calculations!"&amp;ADDRESS(Calculations!$C65,20)))),"","Y")</f>
      </c>
      <c r="L65" s="45">
        <f ca="1">IF(Calculations!A65&gt;Calculations!H$2,"",INDIRECT("Calculations!"&amp;ADDRESS(Calculations!$C65,22)))</f>
      </c>
      <c r="M65" s="45">
        <f>IF(Calculations!A65&gt;Calculations!H$2,"",Calculations!Y$2)</f>
      </c>
      <c r="N65" s="44">
        <f>IF(Calculations!A65&gt;Calculations!H$2,"",IF(Calculations!A65&gt;Calculations!F$2,Calculations!Z$2,Calculations!Z38))</f>
      </c>
      <c r="O65" s="45">
        <f>IF(Calculations!A65&gt;Calculations!H$2,"",IF(Calculations!A65&gt;Calculations!F$2,Calculations!AA$2,Calculations!AA38))</f>
      </c>
      <c r="P65" s="45">
        <f>IF(Calculations!A65&gt;Calculations!H$2,"",IF(Calculations!A65&gt;Calculations!F$2,Calculations!AB$2,Calculations!AB38))</f>
      </c>
      <c r="Q65" s="44">
        <f>IF(Calculations!A65&gt;Calculations!H$2,"",Calculations!AC$2)</f>
      </c>
      <c r="R65" s="44">
        <f>IF(Calculations!A65&gt;Calculations!H$2,"",Calculations!AD$2)</f>
      </c>
      <c r="S65" s="44">
        <f>IF(Calculations!A65&gt;Calculations!H$2,"",Calculations!AE$2)</f>
      </c>
      <c r="T65" s="44">
        <f>IF(Calculations!A65&gt;Calculations!H$2,"",Calculations!AF$2)</f>
      </c>
      <c r="U65" s="44">
        <f>IF(Calculations!A65&gt;Calculations!H$2,"",Calculations!AG$2)</f>
      </c>
      <c r="V65" s="44">
        <f>IF(Calculations!A65&gt;Calculations!H$2,"",Calculations!AH$2)</f>
      </c>
      <c r="W65" s="44">
        <f>IF(Calculations!A65&gt;Calculations!H$2,"",Calculations!AI$2)</f>
      </c>
      <c r="X65" s="46">
        <f>IF(Calculations!A65&gt;Calculations!H$2,"",IF(Calculations!A65&gt;Calculations!F$2,Calculations!AJ$2,Calculations!AJ38))</f>
      </c>
      <c r="Y65" s="44">
        <f>IF(Calculations!A65&gt;Calculations!H$2,"",IF(Calculations!A65&gt;Calculations!F$2,"",Calculations!AK38))</f>
      </c>
      <c r="Z65" s="45">
        <f ca="1">IF(Calculations!A65&gt;Calculations!H$2,"",INDIRECT("Calculations!"&amp;ADDRESS(Calculations!$C65,38)))</f>
      </c>
    </row>
    <row r="66" spans="1:26" ht="12.75">
      <c r="A66" s="42">
        <f>Calculations!B66</f>
      </c>
      <c r="B66" s="43">
        <f ca="1">IF(Calculations!A66&gt;Calculations!H$2,"",IF(Calculations!A66&gt;Calculations!F$2,INDIRECT("Calculations!"&amp;ADDRESS(Calculations!$C66,18)),""))</f>
      </c>
      <c r="C66" s="43">
        <f ca="1">IF(Calculations!A66&gt;Calculations!H$2,"",INDIRECT("Calculations!"&amp;ADDRESS(Calculations!$C66,19)))</f>
      </c>
      <c r="D66" s="47">
        <f ca="1">IF(Calculations!A66&gt;Calculations!H$2,"",INDIRECT("Calculations!"&amp;ADDRESS(Calculations!$C66,24)))</f>
      </c>
      <c r="E66" s="43">
        <f ca="1">IF(ISERROR(FIND("C",INDIRECT("Calculations!"&amp;ADDRESS(Calculations!$C66,20)))),"","Y")</f>
      </c>
      <c r="F66" s="43">
        <f ca="1">IF(ISERROR(FIND("F",INDIRECT("Calculations!"&amp;ADDRESS(Calculations!$C66,20)))),"","Y")</f>
      </c>
      <c r="G66" s="43">
        <f ca="1">IF(ISERROR(FIND("M",INDIRECT("Calculations!"&amp;ADDRESS(Calculations!$C66,20)))),"","Y")</f>
      </c>
      <c r="H66" s="43">
        <f ca="1">IF(ISERROR(FIND("E",INDIRECT("Calculations!"&amp;ADDRESS(Calculations!$C66,20)))),"","Y")</f>
      </c>
      <c r="I66" s="43">
        <f ca="1">IF(ISERROR(FIND("B",INDIRECT("Calculations!"&amp;ADDRESS(Calculations!$C66,20)))),"","Y")</f>
      </c>
      <c r="J66" s="43">
        <f ca="1">IF(ISERROR(FIND("G",INDIRECT("Calculations!"&amp;ADDRESS(Calculations!$C66,20)))),"","Y")</f>
      </c>
      <c r="K66" s="43">
        <f ca="1">IF(ISERROR(FIND("T",INDIRECT("Calculations!"&amp;ADDRESS(Calculations!$C66,20)))),"","Y")</f>
      </c>
      <c r="L66" s="45">
        <f ca="1">IF(Calculations!A66&gt;Calculations!H$2,"",INDIRECT("Calculations!"&amp;ADDRESS(Calculations!$C66,22)))</f>
      </c>
      <c r="M66" s="45">
        <f>IF(Calculations!A66&gt;Calculations!H$2,"",Calculations!Y$2)</f>
      </c>
      <c r="N66" s="44">
        <f>IF(Calculations!A66&gt;Calculations!H$2,"",IF(Calculations!A66&gt;Calculations!F$2,Calculations!Z$2,Calculations!Z39))</f>
      </c>
      <c r="O66" s="45">
        <f>IF(Calculations!A66&gt;Calculations!H$2,"",IF(Calculations!A66&gt;Calculations!F$2,Calculations!AA$2,Calculations!AA39))</f>
      </c>
      <c r="P66" s="45">
        <f>IF(Calculations!A66&gt;Calculations!H$2,"",IF(Calculations!A66&gt;Calculations!F$2,Calculations!AB$2,Calculations!AB39))</f>
      </c>
      <c r="Q66" s="44">
        <f>IF(Calculations!A66&gt;Calculations!H$2,"",Calculations!AC$2)</f>
      </c>
      <c r="R66" s="44">
        <f>IF(Calculations!A66&gt;Calculations!H$2,"",Calculations!AD$2)</f>
      </c>
      <c r="S66" s="44">
        <f>IF(Calculations!A66&gt;Calculations!H$2,"",Calculations!AE$2)</f>
      </c>
      <c r="T66" s="44">
        <f>IF(Calculations!A66&gt;Calculations!H$2,"",Calculations!AF$2)</f>
      </c>
      <c r="U66" s="44">
        <f>IF(Calculations!A66&gt;Calculations!H$2,"",Calculations!AG$2)</f>
      </c>
      <c r="V66" s="44">
        <f>IF(Calculations!A66&gt;Calculations!H$2,"",Calculations!AH$2)</f>
      </c>
      <c r="W66" s="44">
        <f>IF(Calculations!A66&gt;Calculations!H$2,"",Calculations!AI$2)</f>
      </c>
      <c r="X66" s="46">
        <f>IF(Calculations!A66&gt;Calculations!H$2,"",IF(Calculations!A66&gt;Calculations!F$2,Calculations!AJ$2,Calculations!AJ39))</f>
      </c>
      <c r="Y66" s="44">
        <f>IF(Calculations!A66&gt;Calculations!H$2,"",IF(Calculations!A66&gt;Calculations!F$2,"",Calculations!AK39))</f>
      </c>
      <c r="Z66" s="45">
        <f ca="1">IF(Calculations!A66&gt;Calculations!H$2,"",INDIRECT("Calculations!"&amp;ADDRESS(Calculations!$C66,38)))</f>
      </c>
    </row>
    <row r="67" spans="1:26" ht="12.75">
      <c r="A67" s="42">
        <f>Calculations!B67</f>
      </c>
      <c r="B67" s="43">
        <f ca="1">IF(Calculations!A67&gt;Calculations!H$2,"",IF(Calculations!A67&gt;Calculations!F$2,INDIRECT("Calculations!"&amp;ADDRESS(Calculations!$C67,18)),""))</f>
      </c>
      <c r="C67" s="43">
        <f ca="1">IF(Calculations!A67&gt;Calculations!H$2,"",INDIRECT("Calculations!"&amp;ADDRESS(Calculations!$C67,19)))</f>
      </c>
      <c r="D67" s="47">
        <f ca="1">IF(Calculations!A67&gt;Calculations!H$2,"",INDIRECT("Calculations!"&amp;ADDRESS(Calculations!$C67,24)))</f>
      </c>
      <c r="E67" s="43">
        <f ca="1">IF(ISERROR(FIND("C",INDIRECT("Calculations!"&amp;ADDRESS(Calculations!$C67,20)))),"","Y")</f>
      </c>
      <c r="F67" s="43">
        <f ca="1">IF(ISERROR(FIND("F",INDIRECT("Calculations!"&amp;ADDRESS(Calculations!$C67,20)))),"","Y")</f>
      </c>
      <c r="G67" s="43">
        <f ca="1">IF(ISERROR(FIND("M",INDIRECT("Calculations!"&amp;ADDRESS(Calculations!$C67,20)))),"","Y")</f>
      </c>
      <c r="H67" s="43">
        <f ca="1">IF(ISERROR(FIND("E",INDIRECT("Calculations!"&amp;ADDRESS(Calculations!$C67,20)))),"","Y")</f>
      </c>
      <c r="I67" s="43">
        <f ca="1">IF(ISERROR(FIND("B",INDIRECT("Calculations!"&amp;ADDRESS(Calculations!$C67,20)))),"","Y")</f>
      </c>
      <c r="J67" s="43">
        <f ca="1">IF(ISERROR(FIND("G",INDIRECT("Calculations!"&amp;ADDRESS(Calculations!$C67,20)))),"","Y")</f>
      </c>
      <c r="K67" s="43">
        <f ca="1">IF(ISERROR(FIND("T",INDIRECT("Calculations!"&amp;ADDRESS(Calculations!$C67,20)))),"","Y")</f>
      </c>
      <c r="L67" s="45">
        <f ca="1">IF(Calculations!A67&gt;Calculations!H$2,"",INDIRECT("Calculations!"&amp;ADDRESS(Calculations!$C67,22)))</f>
      </c>
      <c r="M67" s="45">
        <f>IF(Calculations!A67&gt;Calculations!H$2,"",Calculations!Y$2)</f>
      </c>
      <c r="N67" s="44">
        <f>IF(Calculations!A67&gt;Calculations!H$2,"",IF(Calculations!A67&gt;Calculations!F$2,Calculations!Z$2,Calculations!Z40))</f>
      </c>
      <c r="O67" s="45">
        <f>IF(Calculations!A67&gt;Calculations!H$2,"",IF(Calculations!A67&gt;Calculations!F$2,Calculations!AA$2,Calculations!AA40))</f>
      </c>
      <c r="P67" s="45">
        <f>IF(Calculations!A67&gt;Calculations!H$2,"",IF(Calculations!A67&gt;Calculations!F$2,Calculations!AB$2,Calculations!AB40))</f>
      </c>
      <c r="Q67" s="44">
        <f>IF(Calculations!A67&gt;Calculations!H$2,"",Calculations!AC$2)</f>
      </c>
      <c r="R67" s="44">
        <f>IF(Calculations!A67&gt;Calculations!H$2,"",Calculations!AD$2)</f>
      </c>
      <c r="S67" s="44">
        <f>IF(Calculations!A67&gt;Calculations!H$2,"",Calculations!AE$2)</f>
      </c>
      <c r="T67" s="44">
        <f>IF(Calculations!A67&gt;Calculations!H$2,"",Calculations!AF$2)</f>
      </c>
      <c r="U67" s="44">
        <f>IF(Calculations!A67&gt;Calculations!H$2,"",Calculations!AG$2)</f>
      </c>
      <c r="V67" s="44">
        <f>IF(Calculations!A67&gt;Calculations!H$2,"",Calculations!AH$2)</f>
      </c>
      <c r="W67" s="44">
        <f>IF(Calculations!A67&gt;Calculations!H$2,"",Calculations!AI$2)</f>
      </c>
      <c r="X67" s="46">
        <f>IF(Calculations!A67&gt;Calculations!H$2,"",IF(Calculations!A67&gt;Calculations!F$2,Calculations!AJ$2,Calculations!AJ40))</f>
      </c>
      <c r="Y67" s="44">
        <f>IF(Calculations!A67&gt;Calculations!H$2,"",IF(Calculations!A67&gt;Calculations!F$2,"",Calculations!AK40))</f>
      </c>
      <c r="Z67" s="45">
        <f ca="1">IF(Calculations!A67&gt;Calculations!H$2,"",INDIRECT("Calculations!"&amp;ADDRESS(Calculations!$C67,38)))</f>
      </c>
    </row>
    <row r="68" spans="1:26" ht="12.75">
      <c r="A68" s="42">
        <f>Calculations!B68</f>
      </c>
      <c r="B68" s="43">
        <f ca="1">IF(Calculations!A68&gt;Calculations!H$2,"",IF(Calculations!A68&gt;Calculations!F$2,INDIRECT("Calculations!"&amp;ADDRESS(Calculations!$C68,18)),""))</f>
      </c>
      <c r="C68" s="43">
        <f ca="1">IF(Calculations!A68&gt;Calculations!H$2,"",INDIRECT("Calculations!"&amp;ADDRESS(Calculations!$C68,19)))</f>
      </c>
      <c r="D68" s="47">
        <f ca="1">IF(Calculations!A68&gt;Calculations!H$2,"",INDIRECT("Calculations!"&amp;ADDRESS(Calculations!$C68,24)))</f>
      </c>
      <c r="E68" s="43">
        <f ca="1">IF(ISERROR(FIND("C",INDIRECT("Calculations!"&amp;ADDRESS(Calculations!$C68,20)))),"","Y")</f>
      </c>
      <c r="F68" s="43">
        <f ca="1">IF(ISERROR(FIND("F",INDIRECT("Calculations!"&amp;ADDRESS(Calculations!$C68,20)))),"","Y")</f>
      </c>
      <c r="G68" s="43">
        <f ca="1">IF(ISERROR(FIND("M",INDIRECT("Calculations!"&amp;ADDRESS(Calculations!$C68,20)))),"","Y")</f>
      </c>
      <c r="H68" s="43">
        <f ca="1">IF(ISERROR(FIND("E",INDIRECT("Calculations!"&amp;ADDRESS(Calculations!$C68,20)))),"","Y")</f>
      </c>
      <c r="I68" s="43">
        <f ca="1">IF(ISERROR(FIND("B",INDIRECT("Calculations!"&amp;ADDRESS(Calculations!$C68,20)))),"","Y")</f>
      </c>
      <c r="J68" s="43">
        <f ca="1">IF(ISERROR(FIND("G",INDIRECT("Calculations!"&amp;ADDRESS(Calculations!$C68,20)))),"","Y")</f>
      </c>
      <c r="K68" s="43">
        <f ca="1">IF(ISERROR(FIND("T",INDIRECT("Calculations!"&amp;ADDRESS(Calculations!$C68,20)))),"","Y")</f>
      </c>
      <c r="L68" s="45">
        <f ca="1">IF(Calculations!A68&gt;Calculations!H$2,"",INDIRECT("Calculations!"&amp;ADDRESS(Calculations!$C68,22)))</f>
      </c>
      <c r="M68" s="45">
        <f>IF(Calculations!A68&gt;Calculations!H$2,"",Calculations!Y$2)</f>
      </c>
      <c r="N68" s="44">
        <f>IF(Calculations!A68&gt;Calculations!H$2,"",IF(Calculations!A68&gt;Calculations!F$2,Calculations!Z$2,Calculations!Z41))</f>
      </c>
      <c r="O68" s="45">
        <f>IF(Calculations!A68&gt;Calculations!H$2,"",IF(Calculations!A68&gt;Calculations!F$2,Calculations!AA$2,Calculations!AA41))</f>
      </c>
      <c r="P68" s="45">
        <f>IF(Calculations!A68&gt;Calculations!H$2,"",IF(Calculations!A68&gt;Calculations!F$2,Calculations!AB$2,Calculations!AB41))</f>
      </c>
      <c r="Q68" s="44">
        <f>IF(Calculations!A68&gt;Calculations!H$2,"",Calculations!AC$2)</f>
      </c>
      <c r="R68" s="44">
        <f>IF(Calculations!A68&gt;Calculations!H$2,"",Calculations!AD$2)</f>
      </c>
      <c r="S68" s="44">
        <f>IF(Calculations!A68&gt;Calculations!H$2,"",Calculations!AE$2)</f>
      </c>
      <c r="T68" s="44">
        <f>IF(Calculations!A68&gt;Calculations!H$2,"",Calculations!AF$2)</f>
      </c>
      <c r="U68" s="44">
        <f>IF(Calculations!A68&gt;Calculations!H$2,"",Calculations!AG$2)</f>
      </c>
      <c r="V68" s="44">
        <f>IF(Calculations!A68&gt;Calculations!H$2,"",Calculations!AH$2)</f>
      </c>
      <c r="W68" s="44">
        <f>IF(Calculations!A68&gt;Calculations!H$2,"",Calculations!AI$2)</f>
      </c>
      <c r="X68" s="46">
        <f>IF(Calculations!A68&gt;Calculations!H$2,"",IF(Calculations!A68&gt;Calculations!F$2,Calculations!AJ$2,Calculations!AJ41))</f>
      </c>
      <c r="Y68" s="44">
        <f>IF(Calculations!A68&gt;Calculations!H$2,"",IF(Calculations!A68&gt;Calculations!F$2,"",Calculations!AK41))</f>
      </c>
      <c r="Z68" s="45">
        <f ca="1">IF(Calculations!A68&gt;Calculations!H$2,"",INDIRECT("Calculations!"&amp;ADDRESS(Calculations!$C68,38)))</f>
      </c>
    </row>
    <row r="69" spans="1:26" ht="12.75">
      <c r="A69" s="42">
        <f>Calculations!B69</f>
      </c>
      <c r="B69" s="43">
        <f ca="1">IF(Calculations!A69&gt;Calculations!H$2,"",IF(Calculations!A69&gt;Calculations!F$2,INDIRECT("Calculations!"&amp;ADDRESS(Calculations!$C69,18)),""))</f>
      </c>
      <c r="C69" s="43">
        <f ca="1">IF(Calculations!A69&gt;Calculations!H$2,"",INDIRECT("Calculations!"&amp;ADDRESS(Calculations!$C69,19)))</f>
      </c>
      <c r="D69" s="47">
        <f ca="1">IF(Calculations!A69&gt;Calculations!H$2,"",INDIRECT("Calculations!"&amp;ADDRESS(Calculations!$C69,24)))</f>
      </c>
      <c r="E69" s="43">
        <f ca="1">IF(ISERROR(FIND("C",INDIRECT("Calculations!"&amp;ADDRESS(Calculations!$C69,20)))),"","Y")</f>
      </c>
      <c r="F69" s="43">
        <f ca="1">IF(ISERROR(FIND("F",INDIRECT("Calculations!"&amp;ADDRESS(Calculations!$C69,20)))),"","Y")</f>
      </c>
      <c r="G69" s="43">
        <f ca="1">IF(ISERROR(FIND("M",INDIRECT("Calculations!"&amp;ADDRESS(Calculations!$C69,20)))),"","Y")</f>
      </c>
      <c r="H69" s="43">
        <f ca="1">IF(ISERROR(FIND("E",INDIRECT("Calculations!"&amp;ADDRESS(Calculations!$C69,20)))),"","Y")</f>
      </c>
      <c r="I69" s="43">
        <f ca="1">IF(ISERROR(FIND("B",INDIRECT("Calculations!"&amp;ADDRESS(Calculations!$C69,20)))),"","Y")</f>
      </c>
      <c r="J69" s="43">
        <f ca="1">IF(ISERROR(FIND("G",INDIRECT("Calculations!"&amp;ADDRESS(Calculations!$C69,20)))),"","Y")</f>
      </c>
      <c r="K69" s="43">
        <f ca="1">IF(ISERROR(FIND("T",INDIRECT("Calculations!"&amp;ADDRESS(Calculations!$C69,20)))),"","Y")</f>
      </c>
      <c r="L69" s="45">
        <f ca="1">IF(Calculations!A69&gt;Calculations!H$2,"",INDIRECT("Calculations!"&amp;ADDRESS(Calculations!$C69,22)))</f>
      </c>
      <c r="M69" s="45">
        <f>IF(Calculations!A69&gt;Calculations!H$2,"",Calculations!Y$2)</f>
      </c>
      <c r="N69" s="44">
        <f>IF(Calculations!A69&gt;Calculations!H$2,"",IF(Calculations!A69&gt;Calculations!F$2,Calculations!Z$2,Calculations!Z42))</f>
      </c>
      <c r="O69" s="45">
        <f>IF(Calculations!A69&gt;Calculations!H$2,"",IF(Calculations!A69&gt;Calculations!F$2,Calculations!AA$2,Calculations!AA42))</f>
      </c>
      <c r="P69" s="45">
        <f>IF(Calculations!A69&gt;Calculations!H$2,"",IF(Calculations!A69&gt;Calculations!F$2,Calculations!AB$2,Calculations!AB42))</f>
      </c>
      <c r="Q69" s="44">
        <f>IF(Calculations!A69&gt;Calculations!H$2,"",Calculations!AC$2)</f>
      </c>
      <c r="R69" s="44">
        <f>IF(Calculations!A69&gt;Calculations!H$2,"",Calculations!AD$2)</f>
      </c>
      <c r="S69" s="44">
        <f>IF(Calculations!A69&gt;Calculations!H$2,"",Calculations!AE$2)</f>
      </c>
      <c r="T69" s="44">
        <f>IF(Calculations!A69&gt;Calculations!H$2,"",Calculations!AF$2)</f>
      </c>
      <c r="U69" s="44">
        <f>IF(Calculations!A69&gt;Calculations!H$2,"",Calculations!AG$2)</f>
      </c>
      <c r="V69" s="44">
        <f>IF(Calculations!A69&gt;Calculations!H$2,"",Calculations!AH$2)</f>
      </c>
      <c r="W69" s="44">
        <f>IF(Calculations!A69&gt;Calculations!H$2,"",Calculations!AI$2)</f>
      </c>
      <c r="X69" s="46">
        <f>IF(Calculations!A69&gt;Calculations!H$2,"",IF(Calculations!A69&gt;Calculations!F$2,Calculations!AJ$2,Calculations!AJ42))</f>
      </c>
      <c r="Y69" s="44">
        <f>IF(Calculations!A69&gt;Calculations!H$2,"",IF(Calculations!A69&gt;Calculations!F$2,"",Calculations!AK42))</f>
      </c>
      <c r="Z69" s="45">
        <f ca="1">IF(Calculations!A69&gt;Calculations!H$2,"",INDIRECT("Calculations!"&amp;ADDRESS(Calculations!$C69,38)))</f>
      </c>
    </row>
    <row r="70" spans="1:26" ht="12.75">
      <c r="A70" s="42">
        <f>Calculations!B70</f>
      </c>
      <c r="B70" s="43">
        <f ca="1">IF(Calculations!A70&gt;Calculations!H$2,"",IF(Calculations!A70&gt;Calculations!F$2,INDIRECT("Calculations!"&amp;ADDRESS(Calculations!$C70,18)),""))</f>
      </c>
      <c r="C70" s="43">
        <f ca="1">IF(Calculations!A70&gt;Calculations!H$2,"",INDIRECT("Calculations!"&amp;ADDRESS(Calculations!$C70,19)))</f>
      </c>
      <c r="D70" s="47">
        <f ca="1">IF(Calculations!A70&gt;Calculations!H$2,"",INDIRECT("Calculations!"&amp;ADDRESS(Calculations!$C70,24)))</f>
      </c>
      <c r="E70" s="43">
        <f ca="1">IF(ISERROR(FIND("C",INDIRECT("Calculations!"&amp;ADDRESS(Calculations!$C70,20)))),"","Y")</f>
      </c>
      <c r="F70" s="43">
        <f ca="1">IF(ISERROR(FIND("F",INDIRECT("Calculations!"&amp;ADDRESS(Calculations!$C70,20)))),"","Y")</f>
      </c>
      <c r="G70" s="43">
        <f ca="1">IF(ISERROR(FIND("M",INDIRECT("Calculations!"&amp;ADDRESS(Calculations!$C70,20)))),"","Y")</f>
      </c>
      <c r="H70" s="43">
        <f ca="1">IF(ISERROR(FIND("E",INDIRECT("Calculations!"&amp;ADDRESS(Calculations!$C70,20)))),"","Y")</f>
      </c>
      <c r="I70" s="43">
        <f ca="1">IF(ISERROR(FIND("B",INDIRECT("Calculations!"&amp;ADDRESS(Calculations!$C70,20)))),"","Y")</f>
      </c>
      <c r="J70" s="43">
        <f ca="1">IF(ISERROR(FIND("G",INDIRECT("Calculations!"&amp;ADDRESS(Calculations!$C70,20)))),"","Y")</f>
      </c>
      <c r="K70" s="43">
        <f ca="1">IF(ISERROR(FIND("T",INDIRECT("Calculations!"&amp;ADDRESS(Calculations!$C70,20)))),"","Y")</f>
      </c>
      <c r="L70" s="45">
        <f ca="1">IF(Calculations!A70&gt;Calculations!H$2,"",INDIRECT("Calculations!"&amp;ADDRESS(Calculations!$C70,22)))</f>
      </c>
      <c r="M70" s="45">
        <f>IF(Calculations!A70&gt;Calculations!H$2,"",Calculations!Y$2)</f>
      </c>
      <c r="N70" s="44">
        <f>IF(Calculations!A70&gt;Calculations!H$2,"",IF(Calculations!A70&gt;Calculations!F$2,Calculations!Z$2,Calculations!Z43))</f>
      </c>
      <c r="O70" s="45">
        <f>IF(Calculations!A70&gt;Calculations!H$2,"",IF(Calculations!A70&gt;Calculations!F$2,Calculations!AA$2,Calculations!AA43))</f>
      </c>
      <c r="P70" s="45">
        <f>IF(Calculations!A70&gt;Calculations!H$2,"",IF(Calculations!A70&gt;Calculations!F$2,Calculations!AB$2,Calculations!AB43))</f>
      </c>
      <c r="Q70" s="44">
        <f>IF(Calculations!A70&gt;Calculations!H$2,"",Calculations!AC$2)</f>
      </c>
      <c r="R70" s="44">
        <f>IF(Calculations!A70&gt;Calculations!H$2,"",Calculations!AD$2)</f>
      </c>
      <c r="S70" s="44">
        <f>IF(Calculations!A70&gt;Calculations!H$2,"",Calculations!AE$2)</f>
      </c>
      <c r="T70" s="44">
        <f>IF(Calculations!A70&gt;Calculations!H$2,"",Calculations!AF$2)</f>
      </c>
      <c r="U70" s="44">
        <f>IF(Calculations!A70&gt;Calculations!H$2,"",Calculations!AG$2)</f>
      </c>
      <c r="V70" s="44">
        <f>IF(Calculations!A70&gt;Calculations!H$2,"",Calculations!AH$2)</f>
      </c>
      <c r="W70" s="44">
        <f>IF(Calculations!A70&gt;Calculations!H$2,"",Calculations!AI$2)</f>
      </c>
      <c r="X70" s="46">
        <f>IF(Calculations!A70&gt;Calculations!H$2,"",IF(Calculations!A70&gt;Calculations!F$2,Calculations!AJ$2,Calculations!AJ43))</f>
      </c>
      <c r="Y70" s="44">
        <f>IF(Calculations!A70&gt;Calculations!H$2,"",IF(Calculations!A70&gt;Calculations!F$2,"",Calculations!AK43))</f>
      </c>
      <c r="Z70" s="45">
        <f ca="1">IF(Calculations!A70&gt;Calculations!H$2,"",INDIRECT("Calculations!"&amp;ADDRESS(Calculations!$C70,38)))</f>
      </c>
    </row>
    <row r="71" spans="1:26" ht="12.75">
      <c r="A71" s="42">
        <f>Calculations!B71</f>
      </c>
      <c r="B71" s="43">
        <f ca="1">IF(Calculations!A71&gt;Calculations!H$2,"",IF(Calculations!A71&gt;Calculations!F$2,INDIRECT("Calculations!"&amp;ADDRESS(Calculations!$C71,18)),""))</f>
      </c>
      <c r="C71" s="43">
        <f ca="1">IF(Calculations!A71&gt;Calculations!H$2,"",INDIRECT("Calculations!"&amp;ADDRESS(Calculations!$C71,19)))</f>
      </c>
      <c r="D71" s="47">
        <f ca="1">IF(Calculations!A71&gt;Calculations!H$2,"",INDIRECT("Calculations!"&amp;ADDRESS(Calculations!$C71,24)))</f>
      </c>
      <c r="E71" s="43">
        <f ca="1">IF(ISERROR(FIND("C",INDIRECT("Calculations!"&amp;ADDRESS(Calculations!$C71,20)))),"","Y")</f>
      </c>
      <c r="F71" s="43">
        <f ca="1">IF(ISERROR(FIND("F",INDIRECT("Calculations!"&amp;ADDRESS(Calculations!$C71,20)))),"","Y")</f>
      </c>
      <c r="G71" s="43">
        <f ca="1">IF(ISERROR(FIND("M",INDIRECT("Calculations!"&amp;ADDRESS(Calculations!$C71,20)))),"","Y")</f>
      </c>
      <c r="H71" s="43">
        <f ca="1">IF(ISERROR(FIND("E",INDIRECT("Calculations!"&amp;ADDRESS(Calculations!$C71,20)))),"","Y")</f>
      </c>
      <c r="I71" s="43">
        <f ca="1">IF(ISERROR(FIND("B",INDIRECT("Calculations!"&amp;ADDRESS(Calculations!$C71,20)))),"","Y")</f>
      </c>
      <c r="J71" s="43">
        <f ca="1">IF(ISERROR(FIND("G",INDIRECT("Calculations!"&amp;ADDRESS(Calculations!$C71,20)))),"","Y")</f>
      </c>
      <c r="K71" s="43">
        <f ca="1">IF(ISERROR(FIND("T",INDIRECT("Calculations!"&amp;ADDRESS(Calculations!$C71,20)))),"","Y")</f>
      </c>
      <c r="L71" s="45">
        <f ca="1">IF(Calculations!A71&gt;Calculations!H$2,"",INDIRECT("Calculations!"&amp;ADDRESS(Calculations!$C71,22)))</f>
      </c>
      <c r="M71" s="45">
        <f>IF(Calculations!A71&gt;Calculations!H$2,"",Calculations!Y$2)</f>
      </c>
      <c r="N71" s="44">
        <f>IF(Calculations!A71&gt;Calculations!H$2,"",IF(Calculations!A71&gt;Calculations!F$2,Calculations!Z$2,Calculations!Z44))</f>
      </c>
      <c r="O71" s="45">
        <f>IF(Calculations!A71&gt;Calculations!H$2,"",IF(Calculations!A71&gt;Calculations!F$2,Calculations!AA$2,Calculations!AA44))</f>
      </c>
      <c r="P71" s="45">
        <f>IF(Calculations!A71&gt;Calculations!H$2,"",IF(Calculations!A71&gt;Calculations!F$2,Calculations!AB$2,Calculations!AB44))</f>
      </c>
      <c r="Q71" s="44">
        <f>IF(Calculations!A71&gt;Calculations!H$2,"",Calculations!AC$2)</f>
      </c>
      <c r="R71" s="44">
        <f>IF(Calculations!A71&gt;Calculations!H$2,"",Calculations!AD$2)</f>
      </c>
      <c r="S71" s="44">
        <f>IF(Calculations!A71&gt;Calculations!H$2,"",Calculations!AE$2)</f>
      </c>
      <c r="T71" s="44">
        <f>IF(Calculations!A71&gt;Calculations!H$2,"",Calculations!AF$2)</f>
      </c>
      <c r="U71" s="44">
        <f>IF(Calculations!A71&gt;Calculations!H$2,"",Calculations!AG$2)</f>
      </c>
      <c r="V71" s="44">
        <f>IF(Calculations!A71&gt;Calculations!H$2,"",Calculations!AH$2)</f>
      </c>
      <c r="W71" s="44">
        <f>IF(Calculations!A71&gt;Calculations!H$2,"",Calculations!AI$2)</f>
      </c>
      <c r="X71" s="46">
        <f>IF(Calculations!A71&gt;Calculations!H$2,"",IF(Calculations!A71&gt;Calculations!F$2,Calculations!AJ$2,Calculations!AJ44))</f>
      </c>
      <c r="Y71" s="44">
        <f>IF(Calculations!A71&gt;Calculations!H$2,"",IF(Calculations!A71&gt;Calculations!F$2,"",Calculations!AK44))</f>
      </c>
      <c r="Z71" s="45">
        <f ca="1">IF(Calculations!A71&gt;Calculations!H$2,"",INDIRECT("Calculations!"&amp;ADDRESS(Calculations!$C71,38)))</f>
      </c>
    </row>
    <row r="72" spans="1:26" ht="12.75">
      <c r="A72" s="42">
        <f>Calculations!B72</f>
      </c>
      <c r="B72" s="43">
        <f ca="1">IF(Calculations!A72&gt;Calculations!H$2,"",IF(Calculations!A72&gt;Calculations!F$2,INDIRECT("Calculations!"&amp;ADDRESS(Calculations!$C72,18)),""))</f>
      </c>
      <c r="C72" s="43">
        <f ca="1">IF(Calculations!A72&gt;Calculations!H$2,"",INDIRECT("Calculations!"&amp;ADDRESS(Calculations!$C72,19)))</f>
      </c>
      <c r="D72" s="47">
        <f ca="1">IF(Calculations!A72&gt;Calculations!H$2,"",INDIRECT("Calculations!"&amp;ADDRESS(Calculations!$C72,24)))</f>
      </c>
      <c r="E72" s="43">
        <f ca="1">IF(ISERROR(FIND("C",INDIRECT("Calculations!"&amp;ADDRESS(Calculations!$C72,20)))),"","Y")</f>
      </c>
      <c r="F72" s="43">
        <f ca="1">IF(ISERROR(FIND("F",INDIRECT("Calculations!"&amp;ADDRESS(Calculations!$C72,20)))),"","Y")</f>
      </c>
      <c r="G72" s="43">
        <f ca="1">IF(ISERROR(FIND("M",INDIRECT("Calculations!"&amp;ADDRESS(Calculations!$C72,20)))),"","Y")</f>
      </c>
      <c r="H72" s="43">
        <f ca="1">IF(ISERROR(FIND("E",INDIRECT("Calculations!"&amp;ADDRESS(Calculations!$C72,20)))),"","Y")</f>
      </c>
      <c r="I72" s="43">
        <f ca="1">IF(ISERROR(FIND("B",INDIRECT("Calculations!"&amp;ADDRESS(Calculations!$C72,20)))),"","Y")</f>
      </c>
      <c r="J72" s="43">
        <f ca="1">IF(ISERROR(FIND("G",INDIRECT("Calculations!"&amp;ADDRESS(Calculations!$C72,20)))),"","Y")</f>
      </c>
      <c r="K72" s="43">
        <f ca="1">IF(ISERROR(FIND("T",INDIRECT("Calculations!"&amp;ADDRESS(Calculations!$C72,20)))),"","Y")</f>
      </c>
      <c r="L72" s="45">
        <f ca="1">IF(Calculations!A72&gt;Calculations!H$2,"",INDIRECT("Calculations!"&amp;ADDRESS(Calculations!$C72,22)))</f>
      </c>
      <c r="M72" s="45">
        <f>IF(Calculations!A72&gt;Calculations!H$2,"",Calculations!Y$2)</f>
      </c>
      <c r="N72" s="44">
        <f>IF(Calculations!A72&gt;Calculations!H$2,"",IF(Calculations!A72&gt;Calculations!F$2,Calculations!Z$2,Calculations!Z45))</f>
      </c>
      <c r="O72" s="45">
        <f>IF(Calculations!A72&gt;Calculations!H$2,"",IF(Calculations!A72&gt;Calculations!F$2,Calculations!AA$2,Calculations!AA45))</f>
      </c>
      <c r="P72" s="45">
        <f>IF(Calculations!A72&gt;Calculations!H$2,"",IF(Calculations!A72&gt;Calculations!F$2,Calculations!AB$2,Calculations!AB45))</f>
      </c>
      <c r="Q72" s="44">
        <f>IF(Calculations!A72&gt;Calculations!H$2,"",Calculations!AC$2)</f>
      </c>
      <c r="R72" s="44">
        <f>IF(Calculations!A72&gt;Calculations!H$2,"",Calculations!AD$2)</f>
      </c>
      <c r="S72" s="44">
        <f>IF(Calculations!A72&gt;Calculations!H$2,"",Calculations!AE$2)</f>
      </c>
      <c r="T72" s="44">
        <f>IF(Calculations!A72&gt;Calculations!H$2,"",Calculations!AF$2)</f>
      </c>
      <c r="U72" s="44">
        <f>IF(Calculations!A72&gt;Calculations!H$2,"",Calculations!AG$2)</f>
      </c>
      <c r="V72" s="44">
        <f>IF(Calculations!A72&gt;Calculations!H$2,"",Calculations!AH$2)</f>
      </c>
      <c r="W72" s="44">
        <f>IF(Calculations!A72&gt;Calculations!H$2,"",Calculations!AI$2)</f>
      </c>
      <c r="X72" s="46">
        <f>IF(Calculations!A72&gt;Calculations!H$2,"",IF(Calculations!A72&gt;Calculations!F$2,Calculations!AJ$2,Calculations!AJ45))</f>
      </c>
      <c r="Y72" s="44">
        <f>IF(Calculations!A72&gt;Calculations!H$2,"",IF(Calculations!A72&gt;Calculations!F$2,"",Calculations!AK45))</f>
      </c>
      <c r="Z72" s="45">
        <f ca="1">IF(Calculations!A72&gt;Calculations!H$2,"",INDIRECT("Calculations!"&amp;ADDRESS(Calculations!$C72,38)))</f>
      </c>
    </row>
    <row r="73" spans="1:26" ht="12.75">
      <c r="A73" s="42">
        <f>Calculations!B73</f>
      </c>
      <c r="B73" s="43">
        <f ca="1">IF(Calculations!A73&gt;Calculations!H$2,"",IF(Calculations!A73&gt;Calculations!F$2,INDIRECT("Calculations!"&amp;ADDRESS(Calculations!$C73,18)),""))</f>
      </c>
      <c r="C73" s="43">
        <f ca="1">IF(Calculations!A73&gt;Calculations!H$2,"",INDIRECT("Calculations!"&amp;ADDRESS(Calculations!$C73,19)))</f>
      </c>
      <c r="D73" s="47">
        <f ca="1">IF(Calculations!A73&gt;Calculations!H$2,"",INDIRECT("Calculations!"&amp;ADDRESS(Calculations!$C73,24)))</f>
      </c>
      <c r="E73" s="43">
        <f ca="1">IF(ISERROR(FIND("C",INDIRECT("Calculations!"&amp;ADDRESS(Calculations!$C73,20)))),"","Y")</f>
      </c>
      <c r="F73" s="43">
        <f ca="1">IF(ISERROR(FIND("F",INDIRECT("Calculations!"&amp;ADDRESS(Calculations!$C73,20)))),"","Y")</f>
      </c>
      <c r="G73" s="43">
        <f ca="1">IF(ISERROR(FIND("M",INDIRECT("Calculations!"&amp;ADDRESS(Calculations!$C73,20)))),"","Y")</f>
      </c>
      <c r="H73" s="43">
        <f ca="1">IF(ISERROR(FIND("E",INDIRECT("Calculations!"&amp;ADDRESS(Calculations!$C73,20)))),"","Y")</f>
      </c>
      <c r="I73" s="43">
        <f ca="1">IF(ISERROR(FIND("B",INDIRECT("Calculations!"&amp;ADDRESS(Calculations!$C73,20)))),"","Y")</f>
      </c>
      <c r="J73" s="43">
        <f ca="1">IF(ISERROR(FIND("G",INDIRECT("Calculations!"&amp;ADDRESS(Calculations!$C73,20)))),"","Y")</f>
      </c>
      <c r="K73" s="43">
        <f ca="1">IF(ISERROR(FIND("T",INDIRECT("Calculations!"&amp;ADDRESS(Calculations!$C73,20)))),"","Y")</f>
      </c>
      <c r="L73" s="45">
        <f ca="1">IF(Calculations!A73&gt;Calculations!H$2,"",INDIRECT("Calculations!"&amp;ADDRESS(Calculations!$C73,22)))</f>
      </c>
      <c r="M73" s="45">
        <f>IF(Calculations!A73&gt;Calculations!H$2,"",Calculations!Y$2)</f>
      </c>
      <c r="N73" s="44">
        <f>IF(Calculations!A73&gt;Calculations!H$2,"",IF(Calculations!A73&gt;Calculations!F$2,Calculations!Z$2,Calculations!Z46))</f>
      </c>
      <c r="O73" s="45">
        <f>IF(Calculations!A73&gt;Calculations!H$2,"",IF(Calculations!A73&gt;Calculations!F$2,Calculations!AA$2,Calculations!AA46))</f>
      </c>
      <c r="P73" s="45">
        <f>IF(Calculations!A73&gt;Calculations!H$2,"",IF(Calculations!A73&gt;Calculations!F$2,Calculations!AB$2,Calculations!AB46))</f>
      </c>
      <c r="Q73" s="44">
        <f>IF(Calculations!A73&gt;Calculations!H$2,"",Calculations!AC$2)</f>
      </c>
      <c r="R73" s="44">
        <f>IF(Calculations!A73&gt;Calculations!H$2,"",Calculations!AD$2)</f>
      </c>
      <c r="S73" s="44">
        <f>IF(Calculations!A73&gt;Calculations!H$2,"",Calculations!AE$2)</f>
      </c>
      <c r="T73" s="44">
        <f>IF(Calculations!A73&gt;Calculations!H$2,"",Calculations!AF$2)</f>
      </c>
      <c r="U73" s="44">
        <f>IF(Calculations!A73&gt;Calculations!H$2,"",Calculations!AG$2)</f>
      </c>
      <c r="V73" s="44">
        <f>IF(Calculations!A73&gt;Calculations!H$2,"",Calculations!AH$2)</f>
      </c>
      <c r="W73" s="44">
        <f>IF(Calculations!A73&gt;Calculations!H$2,"",Calculations!AI$2)</f>
      </c>
      <c r="X73" s="46">
        <f>IF(Calculations!A73&gt;Calculations!H$2,"",IF(Calculations!A73&gt;Calculations!F$2,Calculations!AJ$2,Calculations!AJ46))</f>
      </c>
      <c r="Y73" s="44">
        <f>IF(Calculations!A73&gt;Calculations!H$2,"",IF(Calculations!A73&gt;Calculations!F$2,"",Calculations!AK46))</f>
      </c>
      <c r="Z73" s="45">
        <f ca="1">IF(Calculations!A73&gt;Calculations!H$2,"",INDIRECT("Calculations!"&amp;ADDRESS(Calculations!$C73,38)))</f>
      </c>
    </row>
    <row r="74" spans="1:26" ht="12.75">
      <c r="A74" s="42">
        <f>Calculations!B74</f>
      </c>
      <c r="B74" s="43">
        <f ca="1">IF(Calculations!A74&gt;Calculations!H$2,"",IF(Calculations!A74&gt;Calculations!F$2,INDIRECT("Calculations!"&amp;ADDRESS(Calculations!$C74,18)),""))</f>
      </c>
      <c r="C74" s="43">
        <f ca="1">IF(Calculations!A74&gt;Calculations!H$2,"",INDIRECT("Calculations!"&amp;ADDRESS(Calculations!$C74,19)))</f>
      </c>
      <c r="D74" s="47">
        <f ca="1">IF(Calculations!A74&gt;Calculations!H$2,"",INDIRECT("Calculations!"&amp;ADDRESS(Calculations!$C74,24)))</f>
      </c>
      <c r="E74" s="43">
        <f ca="1">IF(ISERROR(FIND("C",INDIRECT("Calculations!"&amp;ADDRESS(Calculations!$C74,20)))),"","Y")</f>
      </c>
      <c r="F74" s="43">
        <f ca="1">IF(ISERROR(FIND("F",INDIRECT("Calculations!"&amp;ADDRESS(Calculations!$C74,20)))),"","Y")</f>
      </c>
      <c r="G74" s="43">
        <f ca="1">IF(ISERROR(FIND("M",INDIRECT("Calculations!"&amp;ADDRESS(Calculations!$C74,20)))),"","Y")</f>
      </c>
      <c r="H74" s="43">
        <f ca="1">IF(ISERROR(FIND("E",INDIRECT("Calculations!"&amp;ADDRESS(Calculations!$C74,20)))),"","Y")</f>
      </c>
      <c r="I74" s="43">
        <f ca="1">IF(ISERROR(FIND("B",INDIRECT("Calculations!"&amp;ADDRESS(Calculations!$C74,20)))),"","Y")</f>
      </c>
      <c r="J74" s="43">
        <f ca="1">IF(ISERROR(FIND("G",INDIRECT("Calculations!"&amp;ADDRESS(Calculations!$C74,20)))),"","Y")</f>
      </c>
      <c r="K74" s="43">
        <f ca="1">IF(ISERROR(FIND("T",INDIRECT("Calculations!"&amp;ADDRESS(Calculations!$C74,20)))),"","Y")</f>
      </c>
      <c r="L74" s="45">
        <f ca="1">IF(Calculations!A74&gt;Calculations!H$2,"",INDIRECT("Calculations!"&amp;ADDRESS(Calculations!$C74,22)))</f>
      </c>
      <c r="M74" s="45">
        <f>IF(Calculations!A74&gt;Calculations!H$2,"",Calculations!Y$2)</f>
      </c>
      <c r="N74" s="44">
        <f>IF(Calculations!A74&gt;Calculations!H$2,"",IF(Calculations!A74&gt;Calculations!F$2,Calculations!Z$2,Calculations!Z47))</f>
      </c>
      <c r="O74" s="45">
        <f>IF(Calculations!A74&gt;Calculations!H$2,"",IF(Calculations!A74&gt;Calculations!F$2,Calculations!AA$2,Calculations!AA47))</f>
      </c>
      <c r="P74" s="45">
        <f>IF(Calculations!A74&gt;Calculations!H$2,"",IF(Calculations!A74&gt;Calculations!F$2,Calculations!AB$2,Calculations!AB47))</f>
      </c>
      <c r="Q74" s="44">
        <f>IF(Calculations!A74&gt;Calculations!H$2,"",Calculations!AC$2)</f>
      </c>
      <c r="R74" s="44">
        <f>IF(Calculations!A74&gt;Calculations!H$2,"",Calculations!AD$2)</f>
      </c>
      <c r="S74" s="44">
        <f>IF(Calculations!A74&gt;Calculations!H$2,"",Calculations!AE$2)</f>
      </c>
      <c r="T74" s="44">
        <f>IF(Calculations!A74&gt;Calculations!H$2,"",Calculations!AF$2)</f>
      </c>
      <c r="U74" s="44">
        <f>IF(Calculations!A74&gt;Calculations!H$2,"",Calculations!AG$2)</f>
      </c>
      <c r="V74" s="44">
        <f>IF(Calculations!A74&gt;Calculations!H$2,"",Calculations!AH$2)</f>
      </c>
      <c r="W74" s="44">
        <f>IF(Calculations!A74&gt;Calculations!H$2,"",Calculations!AI$2)</f>
      </c>
      <c r="X74" s="46">
        <f>IF(Calculations!A74&gt;Calculations!H$2,"",IF(Calculations!A74&gt;Calculations!F$2,Calculations!AJ$2,Calculations!AJ47))</f>
      </c>
      <c r="Y74" s="44">
        <f>IF(Calculations!A74&gt;Calculations!H$2,"",IF(Calculations!A74&gt;Calculations!F$2,"",Calculations!AK47))</f>
      </c>
      <c r="Z74" s="45">
        <f ca="1">IF(Calculations!A74&gt;Calculations!H$2,"",INDIRECT("Calculations!"&amp;ADDRESS(Calculations!$C74,38)))</f>
      </c>
    </row>
    <row r="75" spans="1:26" ht="12.75">
      <c r="A75" s="42">
        <f>Calculations!B75</f>
      </c>
      <c r="B75" s="43">
        <f ca="1">IF(Calculations!A75&gt;Calculations!H$2,"",IF(Calculations!A75&gt;Calculations!F$2,INDIRECT("Calculations!"&amp;ADDRESS(Calculations!$C75,18)),""))</f>
      </c>
      <c r="C75" s="43">
        <f ca="1">IF(Calculations!A75&gt;Calculations!H$2,"",INDIRECT("Calculations!"&amp;ADDRESS(Calculations!$C75,19)))</f>
      </c>
      <c r="D75" s="47">
        <f ca="1">IF(Calculations!A75&gt;Calculations!H$2,"",INDIRECT("Calculations!"&amp;ADDRESS(Calculations!$C75,24)))</f>
      </c>
      <c r="E75" s="43">
        <f ca="1">IF(ISERROR(FIND("C",INDIRECT("Calculations!"&amp;ADDRESS(Calculations!$C75,20)))),"","Y")</f>
      </c>
      <c r="F75" s="43">
        <f ca="1">IF(ISERROR(FIND("F",INDIRECT("Calculations!"&amp;ADDRESS(Calculations!$C75,20)))),"","Y")</f>
      </c>
      <c r="G75" s="43">
        <f ca="1">IF(ISERROR(FIND("M",INDIRECT("Calculations!"&amp;ADDRESS(Calculations!$C75,20)))),"","Y")</f>
      </c>
      <c r="H75" s="43">
        <f ca="1">IF(ISERROR(FIND("E",INDIRECT("Calculations!"&amp;ADDRESS(Calculations!$C75,20)))),"","Y")</f>
      </c>
      <c r="I75" s="43">
        <f ca="1">IF(ISERROR(FIND("B",INDIRECT("Calculations!"&amp;ADDRESS(Calculations!$C75,20)))),"","Y")</f>
      </c>
      <c r="J75" s="43">
        <f ca="1">IF(ISERROR(FIND("G",INDIRECT("Calculations!"&amp;ADDRESS(Calculations!$C75,20)))),"","Y")</f>
      </c>
      <c r="K75" s="43">
        <f ca="1">IF(ISERROR(FIND("T",INDIRECT("Calculations!"&amp;ADDRESS(Calculations!$C75,20)))),"","Y")</f>
      </c>
      <c r="L75" s="45">
        <f ca="1">IF(Calculations!A75&gt;Calculations!H$2,"",INDIRECT("Calculations!"&amp;ADDRESS(Calculations!$C75,22)))</f>
      </c>
      <c r="M75" s="45">
        <f>IF(Calculations!A75&gt;Calculations!H$2,"",Calculations!Y$2)</f>
      </c>
      <c r="N75" s="44">
        <f>IF(Calculations!A75&gt;Calculations!H$2,"",IF(Calculations!A75&gt;Calculations!F$2,Calculations!Z$2,Calculations!Z48))</f>
      </c>
      <c r="O75" s="45">
        <f>IF(Calculations!A75&gt;Calculations!H$2,"",IF(Calculations!A75&gt;Calculations!F$2,Calculations!AA$2,Calculations!AA48))</f>
      </c>
      <c r="P75" s="45">
        <f>IF(Calculations!A75&gt;Calculations!H$2,"",IF(Calculations!A75&gt;Calculations!F$2,Calculations!AB$2,Calculations!AB48))</f>
      </c>
      <c r="Q75" s="44">
        <f>IF(Calculations!A75&gt;Calculations!H$2,"",Calculations!AC$2)</f>
      </c>
      <c r="R75" s="44">
        <f>IF(Calculations!A75&gt;Calculations!H$2,"",Calculations!AD$2)</f>
      </c>
      <c r="S75" s="44">
        <f>IF(Calculations!A75&gt;Calculations!H$2,"",Calculations!AE$2)</f>
      </c>
      <c r="T75" s="44">
        <f>IF(Calculations!A75&gt;Calculations!H$2,"",Calculations!AF$2)</f>
      </c>
      <c r="U75" s="44">
        <f>IF(Calculations!A75&gt;Calculations!H$2,"",Calculations!AG$2)</f>
      </c>
      <c r="V75" s="44">
        <f>IF(Calculations!A75&gt;Calculations!H$2,"",Calculations!AH$2)</f>
      </c>
      <c r="W75" s="44">
        <f>IF(Calculations!A75&gt;Calculations!H$2,"",Calculations!AI$2)</f>
      </c>
      <c r="X75" s="46">
        <f>IF(Calculations!A75&gt;Calculations!H$2,"",IF(Calculations!A75&gt;Calculations!F$2,Calculations!AJ$2,Calculations!AJ48))</f>
      </c>
      <c r="Y75" s="44">
        <f>IF(Calculations!A75&gt;Calculations!H$2,"",IF(Calculations!A75&gt;Calculations!F$2,"",Calculations!AK48))</f>
      </c>
      <c r="Z75" s="45">
        <f ca="1">IF(Calculations!A75&gt;Calculations!H$2,"",INDIRECT("Calculations!"&amp;ADDRESS(Calculations!$C75,38)))</f>
      </c>
    </row>
    <row r="76" spans="1:26" ht="12.75">
      <c r="A76" s="42">
        <f>Calculations!B76</f>
      </c>
      <c r="B76" s="43">
        <f ca="1">IF(Calculations!A76&gt;Calculations!H$2,"",IF(Calculations!A76&gt;Calculations!F$2,INDIRECT("Calculations!"&amp;ADDRESS(Calculations!$C76,18)),""))</f>
      </c>
      <c r="C76" s="43">
        <f ca="1">IF(Calculations!A76&gt;Calculations!H$2,"",INDIRECT("Calculations!"&amp;ADDRESS(Calculations!$C76,19)))</f>
      </c>
      <c r="D76" s="47">
        <f ca="1">IF(Calculations!A76&gt;Calculations!H$2,"",INDIRECT("Calculations!"&amp;ADDRESS(Calculations!$C76,24)))</f>
      </c>
      <c r="E76" s="43">
        <f ca="1">IF(ISERROR(FIND("C",INDIRECT("Calculations!"&amp;ADDRESS(Calculations!$C76,20)))),"","Y")</f>
      </c>
      <c r="F76" s="43">
        <f ca="1">IF(ISERROR(FIND("F",INDIRECT("Calculations!"&amp;ADDRESS(Calculations!$C76,20)))),"","Y")</f>
      </c>
      <c r="G76" s="43">
        <f ca="1">IF(ISERROR(FIND("M",INDIRECT("Calculations!"&amp;ADDRESS(Calculations!$C76,20)))),"","Y")</f>
      </c>
      <c r="H76" s="43">
        <f ca="1">IF(ISERROR(FIND("E",INDIRECT("Calculations!"&amp;ADDRESS(Calculations!$C76,20)))),"","Y")</f>
      </c>
      <c r="I76" s="43">
        <f ca="1">IF(ISERROR(FIND("B",INDIRECT("Calculations!"&amp;ADDRESS(Calculations!$C76,20)))),"","Y")</f>
      </c>
      <c r="J76" s="43">
        <f ca="1">IF(ISERROR(FIND("G",INDIRECT("Calculations!"&amp;ADDRESS(Calculations!$C76,20)))),"","Y")</f>
      </c>
      <c r="K76" s="43">
        <f ca="1">IF(ISERROR(FIND("T",INDIRECT("Calculations!"&amp;ADDRESS(Calculations!$C76,20)))),"","Y")</f>
      </c>
      <c r="L76" s="45">
        <f ca="1">IF(Calculations!A76&gt;Calculations!H$2,"",INDIRECT("Calculations!"&amp;ADDRESS(Calculations!$C76,22)))</f>
      </c>
      <c r="M76" s="45">
        <f>IF(Calculations!A76&gt;Calculations!H$2,"",Calculations!Y$2)</f>
      </c>
      <c r="N76" s="44">
        <f>IF(Calculations!A76&gt;Calculations!H$2,"",IF(Calculations!A76&gt;Calculations!F$2,Calculations!Z$2,Calculations!Z49))</f>
      </c>
      <c r="O76" s="45">
        <f>IF(Calculations!A76&gt;Calculations!H$2,"",IF(Calculations!A76&gt;Calculations!F$2,Calculations!AA$2,Calculations!AA49))</f>
      </c>
      <c r="P76" s="45">
        <f>IF(Calculations!A76&gt;Calculations!H$2,"",IF(Calculations!A76&gt;Calculations!F$2,Calculations!AB$2,Calculations!AB49))</f>
      </c>
      <c r="Q76" s="44">
        <f>IF(Calculations!A76&gt;Calculations!H$2,"",Calculations!AC$2)</f>
      </c>
      <c r="R76" s="44">
        <f>IF(Calculations!A76&gt;Calculations!H$2,"",Calculations!AD$2)</f>
      </c>
      <c r="S76" s="44">
        <f>IF(Calculations!A76&gt;Calculations!H$2,"",Calculations!AE$2)</f>
      </c>
      <c r="T76" s="44">
        <f>IF(Calculations!A76&gt;Calculations!H$2,"",Calculations!AF$2)</f>
      </c>
      <c r="U76" s="44">
        <f>IF(Calculations!A76&gt;Calculations!H$2,"",Calculations!AG$2)</f>
      </c>
      <c r="V76" s="44">
        <f>IF(Calculations!A76&gt;Calculations!H$2,"",Calculations!AH$2)</f>
      </c>
      <c r="W76" s="44">
        <f>IF(Calculations!A76&gt;Calculations!H$2,"",Calculations!AI$2)</f>
      </c>
      <c r="X76" s="46">
        <f>IF(Calculations!A76&gt;Calculations!H$2,"",IF(Calculations!A76&gt;Calculations!F$2,Calculations!AJ$2,Calculations!AJ49))</f>
      </c>
      <c r="Y76" s="44">
        <f>IF(Calculations!A76&gt;Calculations!H$2,"",IF(Calculations!A76&gt;Calculations!F$2,"",Calculations!AK49))</f>
      </c>
      <c r="Z76" s="45">
        <f ca="1">IF(Calculations!A76&gt;Calculations!H$2,"",INDIRECT("Calculations!"&amp;ADDRESS(Calculations!$C76,38)))</f>
      </c>
    </row>
    <row r="77" spans="1:26" ht="12.75">
      <c r="A77" s="42">
        <f>Calculations!B77</f>
      </c>
      <c r="B77" s="43">
        <f ca="1">IF(Calculations!A77&gt;Calculations!H$2,"",IF(Calculations!A77&gt;Calculations!F$2,INDIRECT("Calculations!"&amp;ADDRESS(Calculations!$C77,18)),""))</f>
      </c>
      <c r="C77" s="43">
        <f ca="1">IF(Calculations!A77&gt;Calculations!H$2,"",INDIRECT("Calculations!"&amp;ADDRESS(Calculations!$C77,19)))</f>
      </c>
      <c r="D77" s="47">
        <f ca="1">IF(Calculations!A77&gt;Calculations!H$2,"",INDIRECT("Calculations!"&amp;ADDRESS(Calculations!$C77,24)))</f>
      </c>
      <c r="E77" s="43">
        <f ca="1">IF(ISERROR(FIND("C",INDIRECT("Calculations!"&amp;ADDRESS(Calculations!$C77,20)))),"","Y")</f>
      </c>
      <c r="F77" s="43">
        <f ca="1">IF(ISERROR(FIND("F",INDIRECT("Calculations!"&amp;ADDRESS(Calculations!$C77,20)))),"","Y")</f>
      </c>
      <c r="G77" s="43">
        <f ca="1">IF(ISERROR(FIND("M",INDIRECT("Calculations!"&amp;ADDRESS(Calculations!$C77,20)))),"","Y")</f>
      </c>
      <c r="H77" s="43">
        <f ca="1">IF(ISERROR(FIND("E",INDIRECT("Calculations!"&amp;ADDRESS(Calculations!$C77,20)))),"","Y")</f>
      </c>
      <c r="I77" s="43">
        <f ca="1">IF(ISERROR(FIND("B",INDIRECT("Calculations!"&amp;ADDRESS(Calculations!$C77,20)))),"","Y")</f>
      </c>
      <c r="J77" s="43">
        <f ca="1">IF(ISERROR(FIND("G",INDIRECT("Calculations!"&amp;ADDRESS(Calculations!$C77,20)))),"","Y")</f>
      </c>
      <c r="K77" s="43">
        <f ca="1">IF(ISERROR(FIND("T",INDIRECT("Calculations!"&amp;ADDRESS(Calculations!$C77,20)))),"","Y")</f>
      </c>
      <c r="L77" s="45">
        <f ca="1">IF(Calculations!A77&gt;Calculations!H$2,"",INDIRECT("Calculations!"&amp;ADDRESS(Calculations!$C77,22)))</f>
      </c>
      <c r="M77" s="45">
        <f>IF(Calculations!A77&gt;Calculations!H$2,"",Calculations!Y$2)</f>
      </c>
      <c r="N77" s="44">
        <f>IF(Calculations!A77&gt;Calculations!H$2,"",IF(Calculations!A77&gt;Calculations!F$2,Calculations!Z$2,Calculations!Z50))</f>
      </c>
      <c r="O77" s="45">
        <f>IF(Calculations!A77&gt;Calculations!H$2,"",IF(Calculations!A77&gt;Calculations!F$2,Calculations!AA$2,Calculations!AA50))</f>
      </c>
      <c r="P77" s="45">
        <f>IF(Calculations!A77&gt;Calculations!H$2,"",IF(Calculations!A77&gt;Calculations!F$2,Calculations!AB$2,Calculations!AB50))</f>
      </c>
      <c r="Q77" s="44">
        <f>IF(Calculations!A77&gt;Calculations!H$2,"",Calculations!AC$2)</f>
      </c>
      <c r="R77" s="44">
        <f>IF(Calculations!A77&gt;Calculations!H$2,"",Calculations!AD$2)</f>
      </c>
      <c r="S77" s="44">
        <f>IF(Calculations!A77&gt;Calculations!H$2,"",Calculations!AE$2)</f>
      </c>
      <c r="T77" s="44">
        <f>IF(Calculations!A77&gt;Calculations!H$2,"",Calculations!AF$2)</f>
      </c>
      <c r="U77" s="44">
        <f>IF(Calculations!A77&gt;Calculations!H$2,"",Calculations!AG$2)</f>
      </c>
      <c r="V77" s="44">
        <f>IF(Calculations!A77&gt;Calculations!H$2,"",Calculations!AH$2)</f>
      </c>
      <c r="W77" s="44">
        <f>IF(Calculations!A77&gt;Calculations!H$2,"",Calculations!AI$2)</f>
      </c>
      <c r="X77" s="46">
        <f>IF(Calculations!A77&gt;Calculations!H$2,"",IF(Calculations!A77&gt;Calculations!F$2,Calculations!AJ$2,Calculations!AJ50))</f>
      </c>
      <c r="Y77" s="44">
        <f>IF(Calculations!A77&gt;Calculations!H$2,"",IF(Calculations!A77&gt;Calculations!F$2,"",Calculations!AK50))</f>
      </c>
      <c r="Z77" s="45">
        <f ca="1">IF(Calculations!A77&gt;Calculations!H$2,"",INDIRECT("Calculations!"&amp;ADDRESS(Calculations!$C77,38)))</f>
      </c>
    </row>
    <row r="78" spans="1:26" ht="12.75">
      <c r="A78" s="42">
        <f>Calculations!B78</f>
      </c>
      <c r="B78" s="43">
        <f ca="1">IF(Calculations!A78&gt;Calculations!H$2,"",IF(Calculations!A78&gt;Calculations!F$2,INDIRECT("Calculations!"&amp;ADDRESS(Calculations!$C78,18)),""))</f>
      </c>
      <c r="C78" s="43">
        <f ca="1">IF(Calculations!A78&gt;Calculations!H$2,"",INDIRECT("Calculations!"&amp;ADDRESS(Calculations!$C78,19)))</f>
      </c>
      <c r="D78" s="47">
        <f ca="1">IF(Calculations!A78&gt;Calculations!H$2,"",INDIRECT("Calculations!"&amp;ADDRESS(Calculations!$C78,24)))</f>
      </c>
      <c r="E78" s="43">
        <f ca="1">IF(ISERROR(FIND("C",INDIRECT("Calculations!"&amp;ADDRESS(Calculations!$C78,20)))),"","Y")</f>
      </c>
      <c r="F78" s="43">
        <f ca="1">IF(ISERROR(FIND("F",INDIRECT("Calculations!"&amp;ADDRESS(Calculations!$C78,20)))),"","Y")</f>
      </c>
      <c r="G78" s="43">
        <f ca="1">IF(ISERROR(FIND("M",INDIRECT("Calculations!"&amp;ADDRESS(Calculations!$C78,20)))),"","Y")</f>
      </c>
      <c r="H78" s="43">
        <f ca="1">IF(ISERROR(FIND("E",INDIRECT("Calculations!"&amp;ADDRESS(Calculations!$C78,20)))),"","Y")</f>
      </c>
      <c r="I78" s="43">
        <f ca="1">IF(ISERROR(FIND("B",INDIRECT("Calculations!"&amp;ADDRESS(Calculations!$C78,20)))),"","Y")</f>
      </c>
      <c r="J78" s="43">
        <f ca="1">IF(ISERROR(FIND("G",INDIRECT("Calculations!"&amp;ADDRESS(Calculations!$C78,20)))),"","Y")</f>
      </c>
      <c r="K78" s="43">
        <f ca="1">IF(ISERROR(FIND("T",INDIRECT("Calculations!"&amp;ADDRESS(Calculations!$C78,20)))),"","Y")</f>
      </c>
      <c r="L78" s="45">
        <f ca="1">IF(Calculations!A78&gt;Calculations!H$2,"",INDIRECT("Calculations!"&amp;ADDRESS(Calculations!$C78,22)))</f>
      </c>
      <c r="M78" s="45">
        <f>IF(Calculations!A78&gt;Calculations!H$2,"",Calculations!Y$2)</f>
      </c>
      <c r="N78" s="44">
        <f>IF(Calculations!A78&gt;Calculations!H$2,"",IF(Calculations!A78&gt;Calculations!F$2,Calculations!Z$2,Calculations!Z51))</f>
      </c>
      <c r="O78" s="45">
        <f>IF(Calculations!A78&gt;Calculations!H$2,"",IF(Calculations!A78&gt;Calculations!F$2,Calculations!AA$2,Calculations!AA51))</f>
      </c>
      <c r="P78" s="45">
        <f>IF(Calculations!A78&gt;Calculations!H$2,"",IF(Calculations!A78&gt;Calculations!F$2,Calculations!AB$2,Calculations!AB51))</f>
      </c>
      <c r="Q78" s="44">
        <f>IF(Calculations!A78&gt;Calculations!H$2,"",Calculations!AC$2)</f>
      </c>
      <c r="R78" s="44">
        <f>IF(Calculations!A78&gt;Calculations!H$2,"",Calculations!AD$2)</f>
      </c>
      <c r="S78" s="44">
        <f>IF(Calculations!A78&gt;Calculations!H$2,"",Calculations!AE$2)</f>
      </c>
      <c r="T78" s="44">
        <f>IF(Calculations!A78&gt;Calculations!H$2,"",Calculations!AF$2)</f>
      </c>
      <c r="U78" s="44">
        <f>IF(Calculations!A78&gt;Calculations!H$2,"",Calculations!AG$2)</f>
      </c>
      <c r="V78" s="44">
        <f>IF(Calculations!A78&gt;Calculations!H$2,"",Calculations!AH$2)</f>
      </c>
      <c r="W78" s="44">
        <f>IF(Calculations!A78&gt;Calculations!H$2,"",Calculations!AI$2)</f>
      </c>
      <c r="X78" s="46">
        <f>IF(Calculations!A78&gt;Calculations!H$2,"",IF(Calculations!A78&gt;Calculations!F$2,Calculations!AJ$2,Calculations!AJ51))</f>
      </c>
      <c r="Y78" s="44">
        <f>IF(Calculations!A78&gt;Calculations!H$2,"",IF(Calculations!A78&gt;Calculations!F$2,"",Calculations!AK51))</f>
      </c>
      <c r="Z78" s="45">
        <f ca="1">IF(Calculations!A78&gt;Calculations!H$2,"",INDIRECT("Calculations!"&amp;ADDRESS(Calculations!$C78,38)))</f>
      </c>
    </row>
    <row r="79" spans="1:26" ht="12.75">
      <c r="A79" s="42">
        <f>Calculations!B79</f>
      </c>
      <c r="B79" s="43">
        <f ca="1">IF(Calculations!A79&gt;Calculations!H$2,"",IF(Calculations!A79&gt;Calculations!F$2,INDIRECT("Calculations!"&amp;ADDRESS(Calculations!$C79,18)),""))</f>
      </c>
      <c r="C79" s="43">
        <f ca="1">IF(Calculations!A79&gt;Calculations!H$2,"",INDIRECT("Calculations!"&amp;ADDRESS(Calculations!$C79,19)))</f>
      </c>
      <c r="D79" s="47">
        <f ca="1">IF(Calculations!A79&gt;Calculations!H$2,"",INDIRECT("Calculations!"&amp;ADDRESS(Calculations!$C79,24)))</f>
      </c>
      <c r="E79" s="43">
        <f ca="1">IF(ISERROR(FIND("C",INDIRECT("Calculations!"&amp;ADDRESS(Calculations!$C79,20)))),"","Y")</f>
      </c>
      <c r="F79" s="43">
        <f ca="1">IF(ISERROR(FIND("F",INDIRECT("Calculations!"&amp;ADDRESS(Calculations!$C79,20)))),"","Y")</f>
      </c>
      <c r="G79" s="43">
        <f ca="1">IF(ISERROR(FIND("M",INDIRECT("Calculations!"&amp;ADDRESS(Calculations!$C79,20)))),"","Y")</f>
      </c>
      <c r="H79" s="43">
        <f ca="1">IF(ISERROR(FIND("E",INDIRECT("Calculations!"&amp;ADDRESS(Calculations!$C79,20)))),"","Y")</f>
      </c>
      <c r="I79" s="43">
        <f ca="1">IF(ISERROR(FIND("B",INDIRECT("Calculations!"&amp;ADDRESS(Calculations!$C79,20)))),"","Y")</f>
      </c>
      <c r="J79" s="43">
        <f ca="1">IF(ISERROR(FIND("G",INDIRECT("Calculations!"&amp;ADDRESS(Calculations!$C79,20)))),"","Y")</f>
      </c>
      <c r="K79" s="43">
        <f ca="1">IF(ISERROR(FIND("T",INDIRECT("Calculations!"&amp;ADDRESS(Calculations!$C79,20)))),"","Y")</f>
      </c>
      <c r="L79" s="45">
        <f ca="1">IF(Calculations!A79&gt;Calculations!H$2,"",INDIRECT("Calculations!"&amp;ADDRESS(Calculations!$C79,22)))</f>
      </c>
      <c r="M79" s="45">
        <f>IF(Calculations!A79&gt;Calculations!H$2,"",Calculations!Y$2)</f>
      </c>
      <c r="N79" s="44">
        <f>IF(Calculations!A79&gt;Calculations!H$2,"",IF(Calculations!A79&gt;Calculations!F$2,Calculations!Z$2,Calculations!Z52))</f>
      </c>
      <c r="O79" s="45">
        <f>IF(Calculations!A79&gt;Calculations!H$2,"",IF(Calculations!A79&gt;Calculations!F$2,Calculations!AA$2,Calculations!AA52))</f>
      </c>
      <c r="P79" s="45">
        <f>IF(Calculations!A79&gt;Calculations!H$2,"",IF(Calculations!A79&gt;Calculations!F$2,Calculations!AB$2,Calculations!AB52))</f>
      </c>
      <c r="Q79" s="44">
        <f>IF(Calculations!A79&gt;Calculations!H$2,"",Calculations!AC$2)</f>
      </c>
      <c r="R79" s="44">
        <f>IF(Calculations!A79&gt;Calculations!H$2,"",Calculations!AD$2)</f>
      </c>
      <c r="S79" s="44">
        <f>IF(Calculations!A79&gt;Calculations!H$2,"",Calculations!AE$2)</f>
      </c>
      <c r="T79" s="44">
        <f>IF(Calculations!A79&gt;Calculations!H$2,"",Calculations!AF$2)</f>
      </c>
      <c r="U79" s="44">
        <f>IF(Calculations!A79&gt;Calculations!H$2,"",Calculations!AG$2)</f>
      </c>
      <c r="V79" s="44">
        <f>IF(Calculations!A79&gt;Calculations!H$2,"",Calculations!AH$2)</f>
      </c>
      <c r="W79" s="44">
        <f>IF(Calculations!A79&gt;Calculations!H$2,"",Calculations!AI$2)</f>
      </c>
      <c r="X79" s="46">
        <f>IF(Calculations!A79&gt;Calculations!H$2,"",IF(Calculations!A79&gt;Calculations!F$2,Calculations!AJ$2,Calculations!AJ52))</f>
      </c>
      <c r="Y79" s="44">
        <f>IF(Calculations!A79&gt;Calculations!H$2,"",IF(Calculations!A79&gt;Calculations!F$2,"",Calculations!AK52))</f>
      </c>
      <c r="Z79" s="45">
        <f ca="1">IF(Calculations!A79&gt;Calculations!H$2,"",INDIRECT("Calculations!"&amp;ADDRESS(Calculations!$C79,38)))</f>
      </c>
    </row>
    <row r="80" spans="1:26" ht="12.75">
      <c r="A80" s="42">
        <f>Calculations!B80</f>
      </c>
      <c r="B80" s="43">
        <f ca="1">IF(Calculations!A80&gt;Calculations!H$2,"",IF(Calculations!A80&gt;Calculations!F$2,INDIRECT("Calculations!"&amp;ADDRESS(Calculations!$C80,18)),""))</f>
      </c>
      <c r="C80" s="43">
        <f ca="1">IF(Calculations!A80&gt;Calculations!H$2,"",INDIRECT("Calculations!"&amp;ADDRESS(Calculations!$C80,19)))</f>
      </c>
      <c r="D80" s="47">
        <f ca="1">IF(Calculations!A80&gt;Calculations!H$2,"",INDIRECT("Calculations!"&amp;ADDRESS(Calculations!$C80,24)))</f>
      </c>
      <c r="E80" s="43">
        <f ca="1">IF(ISERROR(FIND("C",INDIRECT("Calculations!"&amp;ADDRESS(Calculations!$C80,20)))),"","Y")</f>
      </c>
      <c r="F80" s="43">
        <f ca="1">IF(ISERROR(FIND("F",INDIRECT("Calculations!"&amp;ADDRESS(Calculations!$C80,20)))),"","Y")</f>
      </c>
      <c r="G80" s="43">
        <f ca="1">IF(ISERROR(FIND("M",INDIRECT("Calculations!"&amp;ADDRESS(Calculations!$C80,20)))),"","Y")</f>
      </c>
      <c r="H80" s="43">
        <f ca="1">IF(ISERROR(FIND("E",INDIRECT("Calculations!"&amp;ADDRESS(Calculations!$C80,20)))),"","Y")</f>
      </c>
      <c r="I80" s="43">
        <f ca="1">IF(ISERROR(FIND("B",INDIRECT("Calculations!"&amp;ADDRESS(Calculations!$C80,20)))),"","Y")</f>
      </c>
      <c r="J80" s="43">
        <f ca="1">IF(ISERROR(FIND("G",INDIRECT("Calculations!"&amp;ADDRESS(Calculations!$C80,20)))),"","Y")</f>
      </c>
      <c r="K80" s="43">
        <f ca="1">IF(ISERROR(FIND("T",INDIRECT("Calculations!"&amp;ADDRESS(Calculations!$C80,20)))),"","Y")</f>
      </c>
      <c r="L80" s="45">
        <f ca="1">IF(Calculations!A80&gt;Calculations!H$2,"",INDIRECT("Calculations!"&amp;ADDRESS(Calculations!$C80,22)))</f>
      </c>
      <c r="M80" s="45">
        <f>IF(Calculations!A80&gt;Calculations!H$2,"",Calculations!Y$2)</f>
      </c>
      <c r="N80" s="44">
        <f>IF(Calculations!A80&gt;Calculations!H$2,"",IF(Calculations!A80&gt;Calculations!F$2,Calculations!Z$2,Calculations!Z53))</f>
      </c>
      <c r="O80" s="45">
        <f>IF(Calculations!A80&gt;Calculations!H$2,"",IF(Calculations!A80&gt;Calculations!F$2,Calculations!AA$2,Calculations!AA53))</f>
      </c>
      <c r="P80" s="45">
        <f>IF(Calculations!A80&gt;Calculations!H$2,"",IF(Calculations!A80&gt;Calculations!F$2,Calculations!AB$2,Calculations!AB53))</f>
      </c>
      <c r="Q80" s="44">
        <f>IF(Calculations!A80&gt;Calculations!H$2,"",Calculations!AC$2)</f>
      </c>
      <c r="R80" s="44">
        <f>IF(Calculations!A80&gt;Calculations!H$2,"",Calculations!AD$2)</f>
      </c>
      <c r="S80" s="44">
        <f>IF(Calculations!A80&gt;Calculations!H$2,"",Calculations!AE$2)</f>
      </c>
      <c r="T80" s="44">
        <f>IF(Calculations!A80&gt;Calculations!H$2,"",Calculations!AF$2)</f>
      </c>
      <c r="U80" s="44">
        <f>IF(Calculations!A80&gt;Calculations!H$2,"",Calculations!AG$2)</f>
      </c>
      <c r="V80" s="44">
        <f>IF(Calculations!A80&gt;Calculations!H$2,"",Calculations!AH$2)</f>
      </c>
      <c r="W80" s="44">
        <f>IF(Calculations!A80&gt;Calculations!H$2,"",Calculations!AI$2)</f>
      </c>
      <c r="X80" s="46">
        <f>IF(Calculations!A80&gt;Calculations!H$2,"",IF(Calculations!A80&gt;Calculations!F$2,Calculations!AJ$2,Calculations!AJ53))</f>
      </c>
      <c r="Y80" s="44">
        <f>IF(Calculations!A80&gt;Calculations!H$2,"",IF(Calculations!A80&gt;Calculations!F$2,"",Calculations!AK53))</f>
      </c>
      <c r="Z80" s="45">
        <f ca="1">IF(Calculations!A80&gt;Calculations!H$2,"",INDIRECT("Calculations!"&amp;ADDRESS(Calculations!$C80,38)))</f>
      </c>
    </row>
    <row r="81" spans="1:26" ht="12.75">
      <c r="A81" s="42">
        <f>Calculations!B81</f>
      </c>
      <c r="B81" s="43">
        <f ca="1">IF(Calculations!A81&gt;Calculations!H$2,"",IF(Calculations!A81&gt;Calculations!F$2,INDIRECT("Calculations!"&amp;ADDRESS(Calculations!$C81,18)),""))</f>
      </c>
      <c r="C81" s="43">
        <f ca="1">IF(Calculations!A81&gt;Calculations!H$2,"",INDIRECT("Calculations!"&amp;ADDRESS(Calculations!$C81,19)))</f>
      </c>
      <c r="D81" s="47">
        <f ca="1">IF(Calculations!A81&gt;Calculations!H$2,"",INDIRECT("Calculations!"&amp;ADDRESS(Calculations!$C81,24)))</f>
      </c>
      <c r="E81" s="43">
        <f ca="1">IF(ISERROR(FIND("C",INDIRECT("Calculations!"&amp;ADDRESS(Calculations!$C81,20)))),"","Y")</f>
      </c>
      <c r="F81" s="43">
        <f ca="1">IF(ISERROR(FIND("F",INDIRECT("Calculations!"&amp;ADDRESS(Calculations!$C81,20)))),"","Y")</f>
      </c>
      <c r="G81" s="43">
        <f ca="1">IF(ISERROR(FIND("M",INDIRECT("Calculations!"&amp;ADDRESS(Calculations!$C81,20)))),"","Y")</f>
      </c>
      <c r="H81" s="43">
        <f ca="1">IF(ISERROR(FIND("E",INDIRECT("Calculations!"&amp;ADDRESS(Calculations!$C81,20)))),"","Y")</f>
      </c>
      <c r="I81" s="43">
        <f ca="1">IF(ISERROR(FIND("B",INDIRECT("Calculations!"&amp;ADDRESS(Calculations!$C81,20)))),"","Y")</f>
      </c>
      <c r="J81" s="43">
        <f ca="1">IF(ISERROR(FIND("G",INDIRECT("Calculations!"&amp;ADDRESS(Calculations!$C81,20)))),"","Y")</f>
      </c>
      <c r="K81" s="43">
        <f ca="1">IF(ISERROR(FIND("T",INDIRECT("Calculations!"&amp;ADDRESS(Calculations!$C81,20)))),"","Y")</f>
      </c>
      <c r="L81" s="45">
        <f ca="1">IF(Calculations!A81&gt;Calculations!H$2,"",INDIRECT("Calculations!"&amp;ADDRESS(Calculations!$C81,22)))</f>
      </c>
      <c r="M81" s="45">
        <f>IF(Calculations!A81&gt;Calculations!H$2,"",Calculations!Y$2)</f>
      </c>
      <c r="N81" s="44">
        <f>IF(Calculations!A81&gt;Calculations!H$2,"",IF(Calculations!A81&gt;Calculations!F$2,Calculations!Z$2,Calculations!Z54))</f>
      </c>
      <c r="O81" s="45">
        <f>IF(Calculations!A81&gt;Calculations!H$2,"",IF(Calculations!A81&gt;Calculations!F$2,Calculations!AA$2,Calculations!AA54))</f>
      </c>
      <c r="P81" s="45">
        <f>IF(Calculations!A81&gt;Calculations!H$2,"",IF(Calculations!A81&gt;Calculations!F$2,Calculations!AB$2,Calculations!AB54))</f>
      </c>
      <c r="Q81" s="44">
        <f>IF(Calculations!A81&gt;Calculations!H$2,"",Calculations!AC$2)</f>
      </c>
      <c r="R81" s="44">
        <f>IF(Calculations!A81&gt;Calculations!H$2,"",Calculations!AD$2)</f>
      </c>
      <c r="S81" s="44">
        <f>IF(Calculations!A81&gt;Calculations!H$2,"",Calculations!AE$2)</f>
      </c>
      <c r="T81" s="44">
        <f>IF(Calculations!A81&gt;Calculations!H$2,"",Calculations!AF$2)</f>
      </c>
      <c r="U81" s="44">
        <f>IF(Calculations!A81&gt;Calculations!H$2,"",Calculations!AG$2)</f>
      </c>
      <c r="V81" s="44">
        <f>IF(Calculations!A81&gt;Calculations!H$2,"",Calculations!AH$2)</f>
      </c>
      <c r="W81" s="44">
        <f>IF(Calculations!A81&gt;Calculations!H$2,"",Calculations!AI$2)</f>
      </c>
      <c r="X81" s="46">
        <f>IF(Calculations!A81&gt;Calculations!H$2,"",IF(Calculations!A81&gt;Calculations!F$2,Calculations!AJ$2,Calculations!AJ54))</f>
      </c>
      <c r="Y81" s="44">
        <f>IF(Calculations!A81&gt;Calculations!H$2,"",IF(Calculations!A81&gt;Calculations!F$2,"",Calculations!AK54))</f>
      </c>
      <c r="Z81" s="45">
        <f ca="1">IF(Calculations!A81&gt;Calculations!H$2,"",INDIRECT("Calculations!"&amp;ADDRESS(Calculations!$C81,38)))</f>
      </c>
    </row>
    <row r="82" spans="1:26" ht="12.75">
      <c r="A82" s="42">
        <f>Calculations!B82</f>
      </c>
      <c r="B82" s="43">
        <f ca="1">IF(Calculations!A82&gt;Calculations!H$2,"",IF(Calculations!A82&gt;Calculations!F$2,INDIRECT("Calculations!"&amp;ADDRESS(Calculations!$C82,18)),""))</f>
      </c>
      <c r="C82" s="43">
        <f ca="1">IF(Calculations!A82&gt;Calculations!H$2,"",INDIRECT("Calculations!"&amp;ADDRESS(Calculations!$C82,19)))</f>
      </c>
      <c r="D82" s="47">
        <f ca="1">IF(Calculations!A82&gt;Calculations!H$2,"",INDIRECT("Calculations!"&amp;ADDRESS(Calculations!$C82,24)))</f>
      </c>
      <c r="E82" s="43">
        <f ca="1">IF(ISERROR(FIND("C",INDIRECT("Calculations!"&amp;ADDRESS(Calculations!$C82,20)))),"","Y")</f>
      </c>
      <c r="F82" s="43">
        <f ca="1">IF(ISERROR(FIND("F",INDIRECT("Calculations!"&amp;ADDRESS(Calculations!$C82,20)))),"","Y")</f>
      </c>
      <c r="G82" s="43">
        <f ca="1">IF(ISERROR(FIND("M",INDIRECT("Calculations!"&amp;ADDRESS(Calculations!$C82,20)))),"","Y")</f>
      </c>
      <c r="H82" s="43">
        <f ca="1">IF(ISERROR(FIND("E",INDIRECT("Calculations!"&amp;ADDRESS(Calculations!$C82,20)))),"","Y")</f>
      </c>
      <c r="I82" s="43">
        <f ca="1">IF(ISERROR(FIND("B",INDIRECT("Calculations!"&amp;ADDRESS(Calculations!$C82,20)))),"","Y")</f>
      </c>
      <c r="J82" s="43">
        <f ca="1">IF(ISERROR(FIND("G",INDIRECT("Calculations!"&amp;ADDRESS(Calculations!$C82,20)))),"","Y")</f>
      </c>
      <c r="K82" s="43">
        <f ca="1">IF(ISERROR(FIND("T",INDIRECT("Calculations!"&amp;ADDRESS(Calculations!$C82,20)))),"","Y")</f>
      </c>
      <c r="L82" s="45">
        <f ca="1">IF(Calculations!A82&gt;Calculations!H$2,"",INDIRECT("Calculations!"&amp;ADDRESS(Calculations!$C82,22)))</f>
      </c>
      <c r="M82" s="45">
        <f>IF(Calculations!A82&gt;Calculations!H$2,"",Calculations!Y$2)</f>
      </c>
      <c r="N82" s="44">
        <f>IF(Calculations!A82&gt;Calculations!H$2,"",IF(Calculations!A82&gt;Calculations!F$2,Calculations!Z$2,Calculations!Z55))</f>
      </c>
      <c r="O82" s="45">
        <f>IF(Calculations!A82&gt;Calculations!H$2,"",IF(Calculations!A82&gt;Calculations!F$2,Calculations!AA$2,Calculations!AA55))</f>
      </c>
      <c r="P82" s="45">
        <f>IF(Calculations!A82&gt;Calculations!H$2,"",IF(Calculations!A82&gt;Calculations!F$2,Calculations!AB$2,Calculations!AB55))</f>
      </c>
      <c r="Q82" s="44">
        <f>IF(Calculations!A82&gt;Calculations!H$2,"",Calculations!AC$2)</f>
      </c>
      <c r="R82" s="44">
        <f>IF(Calculations!A82&gt;Calculations!H$2,"",Calculations!AD$2)</f>
      </c>
      <c r="S82" s="44">
        <f>IF(Calculations!A82&gt;Calculations!H$2,"",Calculations!AE$2)</f>
      </c>
      <c r="T82" s="44">
        <f>IF(Calculations!A82&gt;Calculations!H$2,"",Calculations!AF$2)</f>
      </c>
      <c r="U82" s="44">
        <f>IF(Calculations!A82&gt;Calculations!H$2,"",Calculations!AG$2)</f>
      </c>
      <c r="V82" s="44">
        <f>IF(Calculations!A82&gt;Calculations!H$2,"",Calculations!AH$2)</f>
      </c>
      <c r="W82" s="44">
        <f>IF(Calculations!A82&gt;Calculations!H$2,"",Calculations!AI$2)</f>
      </c>
      <c r="X82" s="46">
        <f>IF(Calculations!A82&gt;Calculations!H$2,"",IF(Calculations!A82&gt;Calculations!F$2,Calculations!AJ$2,Calculations!AJ55))</f>
      </c>
      <c r="Y82" s="44">
        <f>IF(Calculations!A82&gt;Calculations!H$2,"",IF(Calculations!A82&gt;Calculations!F$2,"",Calculations!AK55))</f>
      </c>
      <c r="Z82" s="45">
        <f ca="1">IF(Calculations!A82&gt;Calculations!H$2,"",INDIRECT("Calculations!"&amp;ADDRESS(Calculations!$C82,38)))</f>
      </c>
    </row>
    <row r="83" spans="1:26" ht="12.75">
      <c r="A83" s="42">
        <f>Calculations!B83</f>
      </c>
      <c r="B83" s="43">
        <f ca="1">IF(Calculations!A83&gt;Calculations!H$2,"",IF(Calculations!A83&gt;Calculations!F$2,INDIRECT("Calculations!"&amp;ADDRESS(Calculations!$C83,18)),""))</f>
      </c>
      <c r="C83" s="43">
        <f ca="1">IF(Calculations!A83&gt;Calculations!H$2,"",INDIRECT("Calculations!"&amp;ADDRESS(Calculations!$C83,19)))</f>
      </c>
      <c r="D83" s="47">
        <f ca="1">IF(Calculations!A83&gt;Calculations!H$2,"",INDIRECT("Calculations!"&amp;ADDRESS(Calculations!$C83,24)))</f>
      </c>
      <c r="E83" s="43">
        <f ca="1">IF(ISERROR(FIND("C",INDIRECT("Calculations!"&amp;ADDRESS(Calculations!$C83,20)))),"","Y")</f>
      </c>
      <c r="F83" s="43">
        <f ca="1">IF(ISERROR(FIND("F",INDIRECT("Calculations!"&amp;ADDRESS(Calculations!$C83,20)))),"","Y")</f>
      </c>
      <c r="G83" s="43">
        <f ca="1">IF(ISERROR(FIND("M",INDIRECT("Calculations!"&amp;ADDRESS(Calculations!$C83,20)))),"","Y")</f>
      </c>
      <c r="H83" s="43">
        <f ca="1">IF(ISERROR(FIND("E",INDIRECT("Calculations!"&amp;ADDRESS(Calculations!$C83,20)))),"","Y")</f>
      </c>
      <c r="I83" s="43">
        <f ca="1">IF(ISERROR(FIND("B",INDIRECT("Calculations!"&amp;ADDRESS(Calculations!$C83,20)))),"","Y")</f>
      </c>
      <c r="J83" s="43">
        <f ca="1">IF(ISERROR(FIND("G",INDIRECT("Calculations!"&amp;ADDRESS(Calculations!$C83,20)))),"","Y")</f>
      </c>
      <c r="K83" s="43">
        <f ca="1">IF(ISERROR(FIND("T",INDIRECT("Calculations!"&amp;ADDRESS(Calculations!$C83,20)))),"","Y")</f>
      </c>
      <c r="L83" s="45">
        <f ca="1">IF(Calculations!A83&gt;Calculations!H$2,"",INDIRECT("Calculations!"&amp;ADDRESS(Calculations!$C83,22)))</f>
      </c>
      <c r="M83" s="45">
        <f>IF(Calculations!A83&gt;Calculations!H$2,"",Calculations!Y$2)</f>
      </c>
      <c r="N83" s="44">
        <f>IF(Calculations!A83&gt;Calculations!H$2,"",IF(Calculations!A83&gt;Calculations!F$2,Calculations!Z$2,Calculations!Z56))</f>
      </c>
      <c r="O83" s="45">
        <f>IF(Calculations!A83&gt;Calculations!H$2,"",IF(Calculations!A83&gt;Calculations!F$2,Calculations!AA$2,Calculations!AA56))</f>
      </c>
      <c r="P83" s="45">
        <f>IF(Calculations!A83&gt;Calculations!H$2,"",IF(Calculations!A83&gt;Calculations!F$2,Calculations!AB$2,Calculations!AB56))</f>
      </c>
      <c r="Q83" s="44">
        <f>IF(Calculations!A83&gt;Calculations!H$2,"",Calculations!AC$2)</f>
      </c>
      <c r="R83" s="44">
        <f>IF(Calculations!A83&gt;Calculations!H$2,"",Calculations!AD$2)</f>
      </c>
      <c r="S83" s="44">
        <f>IF(Calculations!A83&gt;Calculations!H$2,"",Calculations!AE$2)</f>
      </c>
      <c r="T83" s="44">
        <f>IF(Calculations!A83&gt;Calculations!H$2,"",Calculations!AF$2)</f>
      </c>
      <c r="U83" s="44">
        <f>IF(Calculations!A83&gt;Calculations!H$2,"",Calculations!AG$2)</f>
      </c>
      <c r="V83" s="44">
        <f>IF(Calculations!A83&gt;Calculations!H$2,"",Calculations!AH$2)</f>
      </c>
      <c r="W83" s="44">
        <f>IF(Calculations!A83&gt;Calculations!H$2,"",Calculations!AI$2)</f>
      </c>
      <c r="X83" s="46">
        <f>IF(Calculations!A83&gt;Calculations!H$2,"",IF(Calculations!A83&gt;Calculations!F$2,Calculations!AJ$2,Calculations!AJ56))</f>
      </c>
      <c r="Y83" s="44">
        <f>IF(Calculations!A83&gt;Calculations!H$2,"",IF(Calculations!A83&gt;Calculations!F$2,"",Calculations!AK56))</f>
      </c>
      <c r="Z83" s="45">
        <f ca="1">IF(Calculations!A83&gt;Calculations!H$2,"",INDIRECT("Calculations!"&amp;ADDRESS(Calculations!$C83,38)))</f>
      </c>
    </row>
    <row r="84" spans="1:26" ht="12.75">
      <c r="A84" s="42">
        <f>Calculations!B84</f>
      </c>
      <c r="B84" s="43">
        <f ca="1">IF(Calculations!A84&gt;Calculations!H$2,"",IF(Calculations!A84&gt;Calculations!F$2,INDIRECT("Calculations!"&amp;ADDRESS(Calculations!$C84,18)),""))</f>
      </c>
      <c r="C84" s="43">
        <f ca="1">IF(Calculations!A84&gt;Calculations!H$2,"",INDIRECT("Calculations!"&amp;ADDRESS(Calculations!$C84,19)))</f>
      </c>
      <c r="D84" s="47">
        <f ca="1">IF(Calculations!A84&gt;Calculations!H$2,"",INDIRECT("Calculations!"&amp;ADDRESS(Calculations!$C84,24)))</f>
      </c>
      <c r="E84" s="43">
        <f ca="1">IF(ISERROR(FIND("C",INDIRECT("Calculations!"&amp;ADDRESS(Calculations!$C84,20)))),"","Y")</f>
      </c>
      <c r="F84" s="43">
        <f ca="1">IF(ISERROR(FIND("F",INDIRECT("Calculations!"&amp;ADDRESS(Calculations!$C84,20)))),"","Y")</f>
      </c>
      <c r="G84" s="43">
        <f ca="1">IF(ISERROR(FIND("M",INDIRECT("Calculations!"&amp;ADDRESS(Calculations!$C84,20)))),"","Y")</f>
      </c>
      <c r="H84" s="43">
        <f ca="1">IF(ISERROR(FIND("E",INDIRECT("Calculations!"&amp;ADDRESS(Calculations!$C84,20)))),"","Y")</f>
      </c>
      <c r="I84" s="43">
        <f ca="1">IF(ISERROR(FIND("B",INDIRECT("Calculations!"&amp;ADDRESS(Calculations!$C84,20)))),"","Y")</f>
      </c>
      <c r="J84" s="43">
        <f ca="1">IF(ISERROR(FIND("G",INDIRECT("Calculations!"&amp;ADDRESS(Calculations!$C84,20)))),"","Y")</f>
      </c>
      <c r="K84" s="43">
        <f ca="1">IF(ISERROR(FIND("T",INDIRECT("Calculations!"&amp;ADDRESS(Calculations!$C84,20)))),"","Y")</f>
      </c>
      <c r="L84" s="45">
        <f ca="1">IF(Calculations!A84&gt;Calculations!H$2,"",INDIRECT("Calculations!"&amp;ADDRESS(Calculations!$C84,22)))</f>
      </c>
      <c r="M84" s="45">
        <f>IF(Calculations!A84&gt;Calculations!H$2,"",Calculations!Y$2)</f>
      </c>
      <c r="N84" s="44">
        <f>IF(Calculations!A84&gt;Calculations!H$2,"",IF(Calculations!A84&gt;Calculations!F$2,Calculations!Z$2,Calculations!Z57))</f>
      </c>
      <c r="O84" s="45">
        <f>IF(Calculations!A84&gt;Calculations!H$2,"",IF(Calculations!A84&gt;Calculations!F$2,Calculations!AA$2,Calculations!AA57))</f>
      </c>
      <c r="P84" s="45">
        <f>IF(Calculations!A84&gt;Calculations!H$2,"",IF(Calculations!A84&gt;Calculations!F$2,Calculations!AB$2,Calculations!AB57))</f>
      </c>
      <c r="Q84" s="44">
        <f>IF(Calculations!A84&gt;Calculations!H$2,"",Calculations!AC$2)</f>
      </c>
      <c r="R84" s="44">
        <f>IF(Calculations!A84&gt;Calculations!H$2,"",Calculations!AD$2)</f>
      </c>
      <c r="S84" s="44">
        <f>IF(Calculations!A84&gt;Calculations!H$2,"",Calculations!AE$2)</f>
      </c>
      <c r="T84" s="44">
        <f>IF(Calculations!A84&gt;Calculations!H$2,"",Calculations!AF$2)</f>
      </c>
      <c r="U84" s="44">
        <f>IF(Calculations!A84&gt;Calculations!H$2,"",Calculations!AG$2)</f>
      </c>
      <c r="V84" s="44">
        <f>IF(Calculations!A84&gt;Calculations!H$2,"",Calculations!AH$2)</f>
      </c>
      <c r="W84" s="44">
        <f>IF(Calculations!A84&gt;Calculations!H$2,"",Calculations!AI$2)</f>
      </c>
      <c r="X84" s="46">
        <f>IF(Calculations!A84&gt;Calculations!H$2,"",IF(Calculations!A84&gt;Calculations!F$2,Calculations!AJ$2,Calculations!AJ57))</f>
      </c>
      <c r="Y84" s="44">
        <f>IF(Calculations!A84&gt;Calculations!H$2,"",IF(Calculations!A84&gt;Calculations!F$2,"",Calculations!AK57))</f>
      </c>
      <c r="Z84" s="45">
        <f ca="1">IF(Calculations!A84&gt;Calculations!H$2,"",INDIRECT("Calculations!"&amp;ADDRESS(Calculations!$C84,38)))</f>
      </c>
    </row>
    <row r="85" spans="1:26" ht="12.75">
      <c r="A85" s="42">
        <f>Calculations!B85</f>
      </c>
      <c r="B85" s="43">
        <f ca="1">IF(Calculations!A85&gt;Calculations!H$2,"",IF(Calculations!A85&gt;Calculations!F$2,INDIRECT("Calculations!"&amp;ADDRESS(Calculations!$C85,18)),""))</f>
      </c>
      <c r="C85" s="43">
        <f ca="1">IF(Calculations!A85&gt;Calculations!H$2,"",INDIRECT("Calculations!"&amp;ADDRESS(Calculations!$C85,19)))</f>
      </c>
      <c r="D85" s="47">
        <f ca="1">IF(Calculations!A85&gt;Calculations!H$2,"",INDIRECT("Calculations!"&amp;ADDRESS(Calculations!$C85,24)))</f>
      </c>
      <c r="E85" s="43">
        <f ca="1">IF(ISERROR(FIND("C",INDIRECT("Calculations!"&amp;ADDRESS(Calculations!$C85,20)))),"","Y")</f>
      </c>
      <c r="F85" s="43">
        <f ca="1">IF(ISERROR(FIND("F",INDIRECT("Calculations!"&amp;ADDRESS(Calculations!$C85,20)))),"","Y")</f>
      </c>
      <c r="G85" s="43">
        <f ca="1">IF(ISERROR(FIND("M",INDIRECT("Calculations!"&amp;ADDRESS(Calculations!$C85,20)))),"","Y")</f>
      </c>
      <c r="H85" s="43">
        <f ca="1">IF(ISERROR(FIND("E",INDIRECT("Calculations!"&amp;ADDRESS(Calculations!$C85,20)))),"","Y")</f>
      </c>
      <c r="I85" s="43">
        <f ca="1">IF(ISERROR(FIND("B",INDIRECT("Calculations!"&amp;ADDRESS(Calculations!$C85,20)))),"","Y")</f>
      </c>
      <c r="J85" s="43">
        <f ca="1">IF(ISERROR(FIND("G",INDIRECT("Calculations!"&amp;ADDRESS(Calculations!$C85,20)))),"","Y")</f>
      </c>
      <c r="K85" s="43">
        <f ca="1">IF(ISERROR(FIND("T",INDIRECT("Calculations!"&amp;ADDRESS(Calculations!$C85,20)))),"","Y")</f>
      </c>
      <c r="L85" s="45">
        <f ca="1">IF(Calculations!A85&gt;Calculations!H$2,"",INDIRECT("Calculations!"&amp;ADDRESS(Calculations!$C85,22)))</f>
      </c>
      <c r="M85" s="45">
        <f>IF(Calculations!A85&gt;Calculations!H$2,"",Calculations!Y$2)</f>
      </c>
      <c r="N85" s="44">
        <f>IF(Calculations!A85&gt;Calculations!H$2,"",IF(Calculations!A85&gt;Calculations!F$2,Calculations!Z$2,Calculations!Z58))</f>
      </c>
      <c r="O85" s="45">
        <f>IF(Calculations!A85&gt;Calculations!H$2,"",IF(Calculations!A85&gt;Calculations!F$2,Calculations!AA$2,Calculations!AA58))</f>
      </c>
      <c r="P85" s="45">
        <f>IF(Calculations!A85&gt;Calculations!H$2,"",IF(Calculations!A85&gt;Calculations!F$2,Calculations!AB$2,Calculations!AB58))</f>
      </c>
      <c r="Q85" s="44">
        <f>IF(Calculations!A85&gt;Calculations!H$2,"",Calculations!AC$2)</f>
      </c>
      <c r="R85" s="44">
        <f>IF(Calculations!A85&gt;Calculations!H$2,"",Calculations!AD$2)</f>
      </c>
      <c r="S85" s="44">
        <f>IF(Calculations!A85&gt;Calculations!H$2,"",Calculations!AE$2)</f>
      </c>
      <c r="T85" s="44">
        <f>IF(Calculations!A85&gt;Calculations!H$2,"",Calculations!AF$2)</f>
      </c>
      <c r="U85" s="44">
        <f>IF(Calculations!A85&gt;Calculations!H$2,"",Calculations!AG$2)</f>
      </c>
      <c r="V85" s="44">
        <f>IF(Calculations!A85&gt;Calculations!H$2,"",Calculations!AH$2)</f>
      </c>
      <c r="W85" s="44">
        <f>IF(Calculations!A85&gt;Calculations!H$2,"",Calculations!AI$2)</f>
      </c>
      <c r="X85" s="46">
        <f>IF(Calculations!A85&gt;Calculations!H$2,"",IF(Calculations!A85&gt;Calculations!F$2,Calculations!AJ$2,Calculations!AJ58))</f>
      </c>
      <c r="Y85" s="44">
        <f>IF(Calculations!A85&gt;Calculations!H$2,"",IF(Calculations!A85&gt;Calculations!F$2,"",Calculations!AK58))</f>
      </c>
      <c r="Z85" s="45">
        <f ca="1">IF(Calculations!A85&gt;Calculations!H$2,"",INDIRECT("Calculations!"&amp;ADDRESS(Calculations!$C85,38)))</f>
      </c>
    </row>
    <row r="86" spans="1:26" ht="12.75">
      <c r="A86" s="42">
        <f>Calculations!B86</f>
      </c>
      <c r="B86" s="43">
        <f ca="1">IF(Calculations!A86&gt;Calculations!H$2,"",IF(Calculations!A86&gt;Calculations!F$2,INDIRECT("Calculations!"&amp;ADDRESS(Calculations!$C86,18)),""))</f>
      </c>
      <c r="C86" s="43">
        <f ca="1">IF(Calculations!A86&gt;Calculations!H$2,"",INDIRECT("Calculations!"&amp;ADDRESS(Calculations!$C86,19)))</f>
      </c>
      <c r="D86" s="47">
        <f ca="1">IF(Calculations!A86&gt;Calculations!H$2,"",INDIRECT("Calculations!"&amp;ADDRESS(Calculations!$C86,24)))</f>
      </c>
      <c r="E86" s="43">
        <f ca="1">IF(ISERROR(FIND("C",INDIRECT("Calculations!"&amp;ADDRESS(Calculations!$C86,20)))),"","Y")</f>
      </c>
      <c r="F86" s="43">
        <f ca="1">IF(ISERROR(FIND("F",INDIRECT("Calculations!"&amp;ADDRESS(Calculations!$C86,20)))),"","Y")</f>
      </c>
      <c r="G86" s="43">
        <f ca="1">IF(ISERROR(FIND("M",INDIRECT("Calculations!"&amp;ADDRESS(Calculations!$C86,20)))),"","Y")</f>
      </c>
      <c r="H86" s="43">
        <f ca="1">IF(ISERROR(FIND("E",INDIRECT("Calculations!"&amp;ADDRESS(Calculations!$C86,20)))),"","Y")</f>
      </c>
      <c r="I86" s="43">
        <f ca="1">IF(ISERROR(FIND("B",INDIRECT("Calculations!"&amp;ADDRESS(Calculations!$C86,20)))),"","Y")</f>
      </c>
      <c r="J86" s="43">
        <f ca="1">IF(ISERROR(FIND("G",INDIRECT("Calculations!"&amp;ADDRESS(Calculations!$C86,20)))),"","Y")</f>
      </c>
      <c r="K86" s="43">
        <f ca="1">IF(ISERROR(FIND("T",INDIRECT("Calculations!"&amp;ADDRESS(Calculations!$C86,20)))),"","Y")</f>
      </c>
      <c r="L86" s="45">
        <f ca="1">IF(Calculations!A86&gt;Calculations!H$2,"",INDIRECT("Calculations!"&amp;ADDRESS(Calculations!$C86,22)))</f>
      </c>
      <c r="M86" s="45">
        <f>IF(Calculations!A86&gt;Calculations!H$2,"",Calculations!Y$2)</f>
      </c>
      <c r="N86" s="44">
        <f>IF(Calculations!A86&gt;Calculations!H$2,"",IF(Calculations!A86&gt;Calculations!F$2,Calculations!Z$2,Calculations!Z59))</f>
      </c>
      <c r="O86" s="45">
        <f>IF(Calculations!A86&gt;Calculations!H$2,"",IF(Calculations!A86&gt;Calculations!F$2,Calculations!AA$2,Calculations!AA59))</f>
      </c>
      <c r="P86" s="45">
        <f>IF(Calculations!A86&gt;Calculations!H$2,"",IF(Calculations!A86&gt;Calculations!F$2,Calculations!AB$2,Calculations!AB59))</f>
      </c>
      <c r="Q86" s="44">
        <f>IF(Calculations!A86&gt;Calculations!H$2,"",Calculations!AC$2)</f>
      </c>
      <c r="R86" s="44">
        <f>IF(Calculations!A86&gt;Calculations!H$2,"",Calculations!AD$2)</f>
      </c>
      <c r="S86" s="44">
        <f>IF(Calculations!A86&gt;Calculations!H$2,"",Calculations!AE$2)</f>
      </c>
      <c r="T86" s="44">
        <f>IF(Calculations!A86&gt;Calculations!H$2,"",Calculations!AF$2)</f>
      </c>
      <c r="U86" s="44">
        <f>IF(Calculations!A86&gt;Calculations!H$2,"",Calculations!AG$2)</f>
      </c>
      <c r="V86" s="44">
        <f>IF(Calculations!A86&gt;Calculations!H$2,"",Calculations!AH$2)</f>
      </c>
      <c r="W86" s="44">
        <f>IF(Calculations!A86&gt;Calculations!H$2,"",Calculations!AI$2)</f>
      </c>
      <c r="X86" s="46">
        <f>IF(Calculations!A86&gt;Calculations!H$2,"",IF(Calculations!A86&gt;Calculations!F$2,Calculations!AJ$2,Calculations!AJ59))</f>
      </c>
      <c r="Y86" s="44">
        <f>IF(Calculations!A86&gt;Calculations!H$2,"",IF(Calculations!A86&gt;Calculations!F$2,"",Calculations!AK59))</f>
      </c>
      <c r="Z86" s="45">
        <f ca="1">IF(Calculations!A86&gt;Calculations!H$2,"",INDIRECT("Calculations!"&amp;ADDRESS(Calculations!$C86,38)))</f>
      </c>
    </row>
    <row r="87" spans="1:26" ht="12.75">
      <c r="A87" s="42">
        <f>Calculations!B87</f>
      </c>
      <c r="B87" s="43">
        <f ca="1">IF(Calculations!A87&gt;Calculations!H$2,"",IF(Calculations!A87&gt;Calculations!F$2,INDIRECT("Calculations!"&amp;ADDRESS(Calculations!$C87,18)),""))</f>
      </c>
      <c r="C87" s="43">
        <f ca="1">IF(Calculations!A87&gt;Calculations!H$2,"",INDIRECT("Calculations!"&amp;ADDRESS(Calculations!$C87,19)))</f>
      </c>
      <c r="D87" s="47">
        <f ca="1">IF(Calculations!A87&gt;Calculations!H$2,"",INDIRECT("Calculations!"&amp;ADDRESS(Calculations!$C87,24)))</f>
      </c>
      <c r="E87" s="43">
        <f ca="1">IF(ISERROR(FIND("C",INDIRECT("Calculations!"&amp;ADDRESS(Calculations!$C87,20)))),"","Y")</f>
      </c>
      <c r="F87" s="43">
        <f ca="1">IF(ISERROR(FIND("F",INDIRECT("Calculations!"&amp;ADDRESS(Calculations!$C87,20)))),"","Y")</f>
      </c>
      <c r="G87" s="43">
        <f ca="1">IF(ISERROR(FIND("M",INDIRECT("Calculations!"&amp;ADDRESS(Calculations!$C87,20)))),"","Y")</f>
      </c>
      <c r="H87" s="43">
        <f ca="1">IF(ISERROR(FIND("E",INDIRECT("Calculations!"&amp;ADDRESS(Calculations!$C87,20)))),"","Y")</f>
      </c>
      <c r="I87" s="43">
        <f ca="1">IF(ISERROR(FIND("B",INDIRECT("Calculations!"&amp;ADDRESS(Calculations!$C87,20)))),"","Y")</f>
      </c>
      <c r="J87" s="43">
        <f ca="1">IF(ISERROR(FIND("G",INDIRECT("Calculations!"&amp;ADDRESS(Calculations!$C87,20)))),"","Y")</f>
      </c>
      <c r="K87" s="43">
        <f ca="1">IF(ISERROR(FIND("T",INDIRECT("Calculations!"&amp;ADDRESS(Calculations!$C87,20)))),"","Y")</f>
      </c>
      <c r="L87" s="45">
        <f ca="1">IF(Calculations!A87&gt;Calculations!H$2,"",INDIRECT("Calculations!"&amp;ADDRESS(Calculations!$C87,22)))</f>
      </c>
      <c r="M87" s="45">
        <f>IF(Calculations!A87&gt;Calculations!H$2,"",Calculations!Y$2)</f>
      </c>
      <c r="N87" s="44">
        <f>IF(Calculations!A87&gt;Calculations!H$2,"",IF(Calculations!A87&gt;Calculations!F$2,Calculations!Z$2,Calculations!Z60))</f>
      </c>
      <c r="O87" s="45">
        <f>IF(Calculations!A87&gt;Calculations!H$2,"",IF(Calculations!A87&gt;Calculations!F$2,Calculations!AA$2,Calculations!AA60))</f>
      </c>
      <c r="P87" s="45">
        <f>IF(Calculations!A87&gt;Calculations!H$2,"",IF(Calculations!A87&gt;Calculations!F$2,Calculations!AB$2,Calculations!AB60))</f>
      </c>
      <c r="Q87" s="44">
        <f>IF(Calculations!A87&gt;Calculations!H$2,"",Calculations!AC$2)</f>
      </c>
      <c r="R87" s="44">
        <f>IF(Calculations!A87&gt;Calculations!H$2,"",Calculations!AD$2)</f>
      </c>
      <c r="S87" s="44">
        <f>IF(Calculations!A87&gt;Calculations!H$2,"",Calculations!AE$2)</f>
      </c>
      <c r="T87" s="44">
        <f>IF(Calculations!A87&gt;Calculations!H$2,"",Calculations!AF$2)</f>
      </c>
      <c r="U87" s="44">
        <f>IF(Calculations!A87&gt;Calculations!H$2,"",Calculations!AG$2)</f>
      </c>
      <c r="V87" s="44">
        <f>IF(Calculations!A87&gt;Calculations!H$2,"",Calculations!AH$2)</f>
      </c>
      <c r="W87" s="44">
        <f>IF(Calculations!A87&gt;Calculations!H$2,"",Calculations!AI$2)</f>
      </c>
      <c r="X87" s="46">
        <f>IF(Calculations!A87&gt;Calculations!H$2,"",IF(Calculations!A87&gt;Calculations!F$2,Calculations!AJ$2,Calculations!AJ60))</f>
      </c>
      <c r="Y87" s="44">
        <f>IF(Calculations!A87&gt;Calculations!H$2,"",IF(Calculations!A87&gt;Calculations!F$2,"",Calculations!AK60))</f>
      </c>
      <c r="Z87" s="45">
        <f ca="1">IF(Calculations!A87&gt;Calculations!H$2,"",INDIRECT("Calculations!"&amp;ADDRESS(Calculations!$C87,38)))</f>
      </c>
    </row>
    <row r="88" spans="1:26" ht="12.75">
      <c r="A88" s="42">
        <f>Calculations!B88</f>
      </c>
      <c r="B88" s="43">
        <f ca="1">IF(Calculations!A88&gt;Calculations!H$2,"",IF(Calculations!A88&gt;Calculations!F$2,INDIRECT("Calculations!"&amp;ADDRESS(Calculations!$C88,18)),""))</f>
      </c>
      <c r="C88" s="43">
        <f ca="1">IF(Calculations!A88&gt;Calculations!H$2,"",INDIRECT("Calculations!"&amp;ADDRESS(Calculations!$C88,19)))</f>
      </c>
      <c r="D88" s="47">
        <f ca="1">IF(Calculations!A88&gt;Calculations!H$2,"",INDIRECT("Calculations!"&amp;ADDRESS(Calculations!$C88,24)))</f>
      </c>
      <c r="E88" s="43">
        <f ca="1">IF(ISERROR(FIND("C",INDIRECT("Calculations!"&amp;ADDRESS(Calculations!$C88,20)))),"","Y")</f>
      </c>
      <c r="F88" s="43">
        <f ca="1">IF(ISERROR(FIND("F",INDIRECT("Calculations!"&amp;ADDRESS(Calculations!$C88,20)))),"","Y")</f>
      </c>
      <c r="G88" s="43">
        <f ca="1">IF(ISERROR(FIND("M",INDIRECT("Calculations!"&amp;ADDRESS(Calculations!$C88,20)))),"","Y")</f>
      </c>
      <c r="H88" s="43">
        <f ca="1">IF(ISERROR(FIND("E",INDIRECT("Calculations!"&amp;ADDRESS(Calculations!$C88,20)))),"","Y")</f>
      </c>
      <c r="I88" s="43">
        <f ca="1">IF(ISERROR(FIND("B",INDIRECT("Calculations!"&amp;ADDRESS(Calculations!$C88,20)))),"","Y")</f>
      </c>
      <c r="J88" s="43">
        <f ca="1">IF(ISERROR(FIND("G",INDIRECT("Calculations!"&amp;ADDRESS(Calculations!$C88,20)))),"","Y")</f>
      </c>
      <c r="K88" s="43">
        <f ca="1">IF(ISERROR(FIND("T",INDIRECT("Calculations!"&amp;ADDRESS(Calculations!$C88,20)))),"","Y")</f>
      </c>
      <c r="L88" s="45">
        <f ca="1">IF(Calculations!A88&gt;Calculations!H$2,"",INDIRECT("Calculations!"&amp;ADDRESS(Calculations!$C88,22)))</f>
      </c>
      <c r="M88" s="45">
        <f>IF(Calculations!A88&gt;Calculations!H$2,"",Calculations!Y$2)</f>
      </c>
      <c r="N88" s="44">
        <f>IF(Calculations!A88&gt;Calculations!H$2,"",IF(Calculations!A88&gt;Calculations!F$2,Calculations!Z$2,Calculations!Z61))</f>
      </c>
      <c r="O88" s="45">
        <f>IF(Calculations!A88&gt;Calculations!H$2,"",IF(Calculations!A88&gt;Calculations!F$2,Calculations!AA$2,Calculations!AA61))</f>
      </c>
      <c r="P88" s="45">
        <f>IF(Calculations!A88&gt;Calculations!H$2,"",IF(Calculations!A88&gt;Calculations!F$2,Calculations!AB$2,Calculations!AB61))</f>
      </c>
      <c r="Q88" s="44">
        <f>IF(Calculations!A88&gt;Calculations!H$2,"",Calculations!AC$2)</f>
      </c>
      <c r="R88" s="44">
        <f>IF(Calculations!A88&gt;Calculations!H$2,"",Calculations!AD$2)</f>
      </c>
      <c r="S88" s="44">
        <f>IF(Calculations!A88&gt;Calculations!H$2,"",Calculations!AE$2)</f>
      </c>
      <c r="T88" s="44">
        <f>IF(Calculations!A88&gt;Calculations!H$2,"",Calculations!AF$2)</f>
      </c>
      <c r="U88" s="44">
        <f>IF(Calculations!A88&gt;Calculations!H$2,"",Calculations!AG$2)</f>
      </c>
      <c r="V88" s="44">
        <f>IF(Calculations!A88&gt;Calculations!H$2,"",Calculations!AH$2)</f>
      </c>
      <c r="W88" s="44">
        <f>IF(Calculations!A88&gt;Calculations!H$2,"",Calculations!AI$2)</f>
      </c>
      <c r="X88" s="46">
        <f>IF(Calculations!A88&gt;Calculations!H$2,"",IF(Calculations!A88&gt;Calculations!F$2,Calculations!AJ$2,Calculations!AJ61))</f>
      </c>
      <c r="Y88" s="44">
        <f>IF(Calculations!A88&gt;Calculations!H$2,"",IF(Calculations!A88&gt;Calculations!F$2,"",Calculations!AK61))</f>
      </c>
      <c r="Z88" s="45">
        <f ca="1">IF(Calculations!A88&gt;Calculations!H$2,"",INDIRECT("Calculations!"&amp;ADDRESS(Calculations!$C88,38)))</f>
      </c>
    </row>
    <row r="89" spans="1:26" ht="12.75">
      <c r="A89" s="42">
        <f>Calculations!B89</f>
      </c>
      <c r="B89" s="43">
        <f ca="1">IF(Calculations!A89&gt;Calculations!H$2,"",IF(Calculations!A89&gt;Calculations!F$2,INDIRECT("Calculations!"&amp;ADDRESS(Calculations!$C89,18)),""))</f>
      </c>
      <c r="C89" s="43">
        <f ca="1">IF(Calculations!A89&gt;Calculations!H$2,"",INDIRECT("Calculations!"&amp;ADDRESS(Calculations!$C89,19)))</f>
      </c>
      <c r="D89" s="47">
        <f ca="1">IF(Calculations!A89&gt;Calculations!H$2,"",INDIRECT("Calculations!"&amp;ADDRESS(Calculations!$C89,24)))</f>
      </c>
      <c r="E89" s="43">
        <f ca="1">IF(ISERROR(FIND("C",INDIRECT("Calculations!"&amp;ADDRESS(Calculations!$C89,20)))),"","Y")</f>
      </c>
      <c r="F89" s="43">
        <f ca="1">IF(ISERROR(FIND("F",INDIRECT("Calculations!"&amp;ADDRESS(Calculations!$C89,20)))),"","Y")</f>
      </c>
      <c r="G89" s="43">
        <f ca="1">IF(ISERROR(FIND("M",INDIRECT("Calculations!"&amp;ADDRESS(Calculations!$C89,20)))),"","Y")</f>
      </c>
      <c r="H89" s="43">
        <f ca="1">IF(ISERROR(FIND("E",INDIRECT("Calculations!"&amp;ADDRESS(Calculations!$C89,20)))),"","Y")</f>
      </c>
      <c r="I89" s="43">
        <f ca="1">IF(ISERROR(FIND("B",INDIRECT("Calculations!"&amp;ADDRESS(Calculations!$C89,20)))),"","Y")</f>
      </c>
      <c r="J89" s="43">
        <f ca="1">IF(ISERROR(FIND("G",INDIRECT("Calculations!"&amp;ADDRESS(Calculations!$C89,20)))),"","Y")</f>
      </c>
      <c r="K89" s="43">
        <f ca="1">IF(ISERROR(FIND("T",INDIRECT("Calculations!"&amp;ADDRESS(Calculations!$C89,20)))),"","Y")</f>
      </c>
      <c r="L89" s="45">
        <f ca="1">IF(Calculations!A89&gt;Calculations!H$2,"",INDIRECT("Calculations!"&amp;ADDRESS(Calculations!$C89,22)))</f>
      </c>
      <c r="M89" s="45">
        <f>IF(Calculations!A89&gt;Calculations!H$2,"",Calculations!Y$2)</f>
      </c>
      <c r="N89" s="44">
        <f>IF(Calculations!A89&gt;Calculations!H$2,"",IF(Calculations!A89&gt;Calculations!F$2,Calculations!Z$2,Calculations!Z62))</f>
      </c>
      <c r="O89" s="45">
        <f>IF(Calculations!A89&gt;Calculations!H$2,"",IF(Calculations!A89&gt;Calculations!F$2,Calculations!AA$2,Calculations!AA62))</f>
      </c>
      <c r="P89" s="45">
        <f>IF(Calculations!A89&gt;Calculations!H$2,"",IF(Calculations!A89&gt;Calculations!F$2,Calculations!AB$2,Calculations!AB62))</f>
      </c>
      <c r="Q89" s="44">
        <f>IF(Calculations!A89&gt;Calculations!H$2,"",Calculations!AC$2)</f>
      </c>
      <c r="R89" s="44">
        <f>IF(Calculations!A89&gt;Calculations!H$2,"",Calculations!AD$2)</f>
      </c>
      <c r="S89" s="44">
        <f>IF(Calculations!A89&gt;Calculations!H$2,"",Calculations!AE$2)</f>
      </c>
      <c r="T89" s="44">
        <f>IF(Calculations!A89&gt;Calculations!H$2,"",Calculations!AF$2)</f>
      </c>
      <c r="U89" s="44">
        <f>IF(Calculations!A89&gt;Calculations!H$2,"",Calculations!AG$2)</f>
      </c>
      <c r="V89" s="44">
        <f>IF(Calculations!A89&gt;Calculations!H$2,"",Calculations!AH$2)</f>
      </c>
      <c r="W89" s="44">
        <f>IF(Calculations!A89&gt;Calculations!H$2,"",Calculations!AI$2)</f>
      </c>
      <c r="X89" s="46">
        <f>IF(Calculations!A89&gt;Calculations!H$2,"",IF(Calculations!A89&gt;Calculations!F$2,Calculations!AJ$2,Calculations!AJ62))</f>
      </c>
      <c r="Y89" s="44">
        <f>IF(Calculations!A89&gt;Calculations!H$2,"",IF(Calculations!A89&gt;Calculations!F$2,"",Calculations!AK62))</f>
      </c>
      <c r="Z89" s="45">
        <f ca="1">IF(Calculations!A89&gt;Calculations!H$2,"",INDIRECT("Calculations!"&amp;ADDRESS(Calculations!$C89,38)))</f>
      </c>
    </row>
    <row r="90" spans="1:26" ht="12.75">
      <c r="A90" s="42">
        <f>Calculations!B90</f>
      </c>
      <c r="B90" s="43">
        <f ca="1">IF(Calculations!A90&gt;Calculations!H$2,"",IF(Calculations!A90&gt;Calculations!F$2,INDIRECT("Calculations!"&amp;ADDRESS(Calculations!$C90,18)),""))</f>
      </c>
      <c r="C90" s="43">
        <f ca="1">IF(Calculations!A90&gt;Calculations!H$2,"",INDIRECT("Calculations!"&amp;ADDRESS(Calculations!$C90,19)))</f>
      </c>
      <c r="D90" s="47">
        <f ca="1">IF(Calculations!A90&gt;Calculations!H$2,"",INDIRECT("Calculations!"&amp;ADDRESS(Calculations!$C90,24)))</f>
      </c>
      <c r="E90" s="43">
        <f ca="1">IF(ISERROR(FIND("C",INDIRECT("Calculations!"&amp;ADDRESS(Calculations!$C90,20)))),"","Y")</f>
      </c>
      <c r="F90" s="43">
        <f ca="1">IF(ISERROR(FIND("F",INDIRECT("Calculations!"&amp;ADDRESS(Calculations!$C90,20)))),"","Y")</f>
      </c>
      <c r="G90" s="43">
        <f ca="1">IF(ISERROR(FIND("M",INDIRECT("Calculations!"&amp;ADDRESS(Calculations!$C90,20)))),"","Y")</f>
      </c>
      <c r="H90" s="43">
        <f ca="1">IF(ISERROR(FIND("E",INDIRECT("Calculations!"&amp;ADDRESS(Calculations!$C90,20)))),"","Y")</f>
      </c>
      <c r="I90" s="43">
        <f ca="1">IF(ISERROR(FIND("B",INDIRECT("Calculations!"&amp;ADDRESS(Calculations!$C90,20)))),"","Y")</f>
      </c>
      <c r="J90" s="43">
        <f ca="1">IF(ISERROR(FIND("G",INDIRECT("Calculations!"&amp;ADDRESS(Calculations!$C90,20)))),"","Y")</f>
      </c>
      <c r="K90" s="43">
        <f ca="1">IF(ISERROR(FIND("T",INDIRECT("Calculations!"&amp;ADDRESS(Calculations!$C90,20)))),"","Y")</f>
      </c>
      <c r="L90" s="45">
        <f ca="1">IF(Calculations!A90&gt;Calculations!H$2,"",INDIRECT("Calculations!"&amp;ADDRESS(Calculations!$C90,22)))</f>
      </c>
      <c r="M90" s="45">
        <f>IF(Calculations!A90&gt;Calculations!H$2,"",Calculations!Y$2)</f>
      </c>
      <c r="N90" s="44">
        <f>IF(Calculations!A90&gt;Calculations!H$2,"",IF(Calculations!A90&gt;Calculations!F$2,Calculations!Z$2,Calculations!Z63))</f>
      </c>
      <c r="O90" s="45">
        <f>IF(Calculations!A90&gt;Calculations!H$2,"",IF(Calculations!A90&gt;Calculations!F$2,Calculations!AA$2,Calculations!AA63))</f>
      </c>
      <c r="P90" s="45">
        <f>IF(Calculations!A90&gt;Calculations!H$2,"",IF(Calculations!A90&gt;Calculations!F$2,Calculations!AB$2,Calculations!AB63))</f>
      </c>
      <c r="Q90" s="44">
        <f>IF(Calculations!A90&gt;Calculations!H$2,"",Calculations!AC$2)</f>
      </c>
      <c r="R90" s="44">
        <f>IF(Calculations!A90&gt;Calculations!H$2,"",Calculations!AD$2)</f>
      </c>
      <c r="S90" s="44">
        <f>IF(Calculations!A90&gt;Calculations!H$2,"",Calculations!AE$2)</f>
      </c>
      <c r="T90" s="44">
        <f>IF(Calculations!A90&gt;Calculations!H$2,"",Calculations!AF$2)</f>
      </c>
      <c r="U90" s="44">
        <f>IF(Calculations!A90&gt;Calculations!H$2,"",Calculations!AG$2)</f>
      </c>
      <c r="V90" s="44">
        <f>IF(Calculations!A90&gt;Calculations!H$2,"",Calculations!AH$2)</f>
      </c>
      <c r="W90" s="44">
        <f>IF(Calculations!A90&gt;Calculations!H$2,"",Calculations!AI$2)</f>
      </c>
      <c r="X90" s="46">
        <f>IF(Calculations!A90&gt;Calculations!H$2,"",IF(Calculations!A90&gt;Calculations!F$2,Calculations!AJ$2,Calculations!AJ63))</f>
      </c>
      <c r="Y90" s="44">
        <f>IF(Calculations!A90&gt;Calculations!H$2,"",IF(Calculations!A90&gt;Calculations!F$2,"",Calculations!AK63))</f>
      </c>
      <c r="Z90" s="45">
        <f ca="1">IF(Calculations!A90&gt;Calculations!H$2,"",INDIRECT("Calculations!"&amp;ADDRESS(Calculations!$C90,38)))</f>
      </c>
    </row>
    <row r="91" spans="1:26" ht="12.75">
      <c r="A91" s="42">
        <f>Calculations!B91</f>
      </c>
      <c r="B91" s="43">
        <f ca="1">IF(Calculations!A91&gt;Calculations!H$2,"",IF(Calculations!A91&gt;Calculations!F$2,INDIRECT("Calculations!"&amp;ADDRESS(Calculations!$C91,18)),""))</f>
      </c>
      <c r="C91" s="43">
        <f ca="1">IF(Calculations!A91&gt;Calculations!H$2,"",INDIRECT("Calculations!"&amp;ADDRESS(Calculations!$C91,19)))</f>
      </c>
      <c r="D91" s="47">
        <f ca="1">IF(Calculations!A91&gt;Calculations!H$2,"",INDIRECT("Calculations!"&amp;ADDRESS(Calculations!$C91,24)))</f>
      </c>
      <c r="E91" s="43">
        <f ca="1">IF(ISERROR(FIND("C",INDIRECT("Calculations!"&amp;ADDRESS(Calculations!$C91,20)))),"","Y")</f>
      </c>
      <c r="F91" s="43">
        <f ca="1">IF(ISERROR(FIND("F",INDIRECT("Calculations!"&amp;ADDRESS(Calculations!$C91,20)))),"","Y")</f>
      </c>
      <c r="G91" s="43">
        <f ca="1">IF(ISERROR(FIND("M",INDIRECT("Calculations!"&amp;ADDRESS(Calculations!$C91,20)))),"","Y")</f>
      </c>
      <c r="H91" s="43">
        <f ca="1">IF(ISERROR(FIND("E",INDIRECT("Calculations!"&amp;ADDRESS(Calculations!$C91,20)))),"","Y")</f>
      </c>
      <c r="I91" s="43">
        <f ca="1">IF(ISERROR(FIND("B",INDIRECT("Calculations!"&amp;ADDRESS(Calculations!$C91,20)))),"","Y")</f>
      </c>
      <c r="J91" s="43">
        <f ca="1">IF(ISERROR(FIND("G",INDIRECT("Calculations!"&amp;ADDRESS(Calculations!$C91,20)))),"","Y")</f>
      </c>
      <c r="K91" s="43">
        <f ca="1">IF(ISERROR(FIND("T",INDIRECT("Calculations!"&amp;ADDRESS(Calculations!$C91,20)))),"","Y")</f>
      </c>
      <c r="L91" s="45">
        <f ca="1">IF(Calculations!A91&gt;Calculations!H$2,"",INDIRECT("Calculations!"&amp;ADDRESS(Calculations!$C91,22)))</f>
      </c>
      <c r="M91" s="45">
        <f>IF(Calculations!A91&gt;Calculations!H$2,"",Calculations!Y$2)</f>
      </c>
      <c r="N91" s="44">
        <f>IF(Calculations!A91&gt;Calculations!H$2,"",IF(Calculations!A91&gt;Calculations!F$2,Calculations!Z$2,Calculations!Z64))</f>
      </c>
      <c r="O91" s="45">
        <f>IF(Calculations!A91&gt;Calculations!H$2,"",IF(Calculations!A91&gt;Calculations!F$2,Calculations!AA$2,Calculations!AA64))</f>
      </c>
      <c r="P91" s="45">
        <f>IF(Calculations!A91&gt;Calculations!H$2,"",IF(Calculations!A91&gt;Calculations!F$2,Calculations!AB$2,Calculations!AB64))</f>
      </c>
      <c r="Q91" s="44">
        <f>IF(Calculations!A91&gt;Calculations!H$2,"",Calculations!AC$2)</f>
      </c>
      <c r="R91" s="44">
        <f>IF(Calculations!A91&gt;Calculations!H$2,"",Calculations!AD$2)</f>
      </c>
      <c r="S91" s="44">
        <f>IF(Calculations!A91&gt;Calculations!H$2,"",Calculations!AE$2)</f>
      </c>
      <c r="T91" s="44">
        <f>IF(Calculations!A91&gt;Calculations!H$2,"",Calculations!AF$2)</f>
      </c>
      <c r="U91" s="44">
        <f>IF(Calculations!A91&gt;Calculations!H$2,"",Calculations!AG$2)</f>
      </c>
      <c r="V91" s="44">
        <f>IF(Calculations!A91&gt;Calculations!H$2,"",Calculations!AH$2)</f>
      </c>
      <c r="W91" s="44">
        <f>IF(Calculations!A91&gt;Calculations!H$2,"",Calculations!AI$2)</f>
      </c>
      <c r="X91" s="46">
        <f>IF(Calculations!A91&gt;Calculations!H$2,"",IF(Calculations!A91&gt;Calculations!F$2,Calculations!AJ$2,Calculations!AJ64))</f>
      </c>
      <c r="Y91" s="44">
        <f>IF(Calculations!A91&gt;Calculations!H$2,"",IF(Calculations!A91&gt;Calculations!F$2,"",Calculations!AK64))</f>
      </c>
      <c r="Z91" s="45">
        <f ca="1">IF(Calculations!A91&gt;Calculations!H$2,"",INDIRECT("Calculations!"&amp;ADDRESS(Calculations!$C91,38)))</f>
      </c>
    </row>
    <row r="92" spans="1:26" ht="12.75">
      <c r="A92" s="42">
        <f>Calculations!B92</f>
      </c>
      <c r="B92" s="43">
        <f ca="1">IF(Calculations!A92&gt;Calculations!H$2,"",IF(Calculations!A92&gt;Calculations!F$2,INDIRECT("Calculations!"&amp;ADDRESS(Calculations!$C92,18)),""))</f>
      </c>
      <c r="C92" s="43">
        <f ca="1">IF(Calculations!A92&gt;Calculations!H$2,"",INDIRECT("Calculations!"&amp;ADDRESS(Calculations!$C92,19)))</f>
      </c>
      <c r="D92" s="47">
        <f ca="1">IF(Calculations!A92&gt;Calculations!H$2,"",INDIRECT("Calculations!"&amp;ADDRESS(Calculations!$C92,24)))</f>
      </c>
      <c r="E92" s="43">
        <f ca="1">IF(ISERROR(FIND("C",INDIRECT("Calculations!"&amp;ADDRESS(Calculations!$C92,20)))),"","Y")</f>
      </c>
      <c r="F92" s="43">
        <f ca="1">IF(ISERROR(FIND("F",INDIRECT("Calculations!"&amp;ADDRESS(Calculations!$C92,20)))),"","Y")</f>
      </c>
      <c r="G92" s="43">
        <f ca="1">IF(ISERROR(FIND("M",INDIRECT("Calculations!"&amp;ADDRESS(Calculations!$C92,20)))),"","Y")</f>
      </c>
      <c r="H92" s="43">
        <f ca="1">IF(ISERROR(FIND("E",INDIRECT("Calculations!"&amp;ADDRESS(Calculations!$C92,20)))),"","Y")</f>
      </c>
      <c r="I92" s="43">
        <f ca="1">IF(ISERROR(FIND("B",INDIRECT("Calculations!"&amp;ADDRESS(Calculations!$C92,20)))),"","Y")</f>
      </c>
      <c r="J92" s="43">
        <f ca="1">IF(ISERROR(FIND("G",INDIRECT("Calculations!"&amp;ADDRESS(Calculations!$C92,20)))),"","Y")</f>
      </c>
      <c r="K92" s="43">
        <f ca="1">IF(ISERROR(FIND("T",INDIRECT("Calculations!"&amp;ADDRESS(Calculations!$C92,20)))),"","Y")</f>
      </c>
      <c r="L92" s="45">
        <f ca="1">IF(Calculations!A92&gt;Calculations!H$2,"",INDIRECT("Calculations!"&amp;ADDRESS(Calculations!$C92,22)))</f>
      </c>
      <c r="M92" s="45">
        <f>IF(Calculations!A92&gt;Calculations!H$2,"",Calculations!Y$2)</f>
      </c>
      <c r="N92" s="44">
        <f>IF(Calculations!A92&gt;Calculations!H$2,"",IF(Calculations!A92&gt;Calculations!F$2,Calculations!Z$2,Calculations!Z65))</f>
      </c>
      <c r="O92" s="45">
        <f>IF(Calculations!A92&gt;Calculations!H$2,"",IF(Calculations!A92&gt;Calculations!F$2,Calculations!AA$2,Calculations!AA65))</f>
      </c>
      <c r="P92" s="45">
        <f>IF(Calculations!A92&gt;Calculations!H$2,"",IF(Calculations!A92&gt;Calculations!F$2,Calculations!AB$2,Calculations!AB65))</f>
      </c>
      <c r="Q92" s="44">
        <f>IF(Calculations!A92&gt;Calculations!H$2,"",Calculations!AC$2)</f>
      </c>
      <c r="R92" s="44">
        <f>IF(Calculations!A92&gt;Calculations!H$2,"",Calculations!AD$2)</f>
      </c>
      <c r="S92" s="44">
        <f>IF(Calculations!A92&gt;Calculations!H$2,"",Calculations!AE$2)</f>
      </c>
      <c r="T92" s="44">
        <f>IF(Calculations!A92&gt;Calculations!H$2,"",Calculations!AF$2)</f>
      </c>
      <c r="U92" s="44">
        <f>IF(Calculations!A92&gt;Calculations!H$2,"",Calculations!AG$2)</f>
      </c>
      <c r="V92" s="44">
        <f>IF(Calculations!A92&gt;Calculations!H$2,"",Calculations!AH$2)</f>
      </c>
      <c r="W92" s="44">
        <f>IF(Calculations!A92&gt;Calculations!H$2,"",Calculations!AI$2)</f>
      </c>
      <c r="X92" s="46">
        <f>IF(Calculations!A92&gt;Calculations!H$2,"",IF(Calculations!A92&gt;Calculations!F$2,Calculations!AJ$2,Calculations!AJ65))</f>
      </c>
      <c r="Y92" s="44">
        <f>IF(Calculations!A92&gt;Calculations!H$2,"",IF(Calculations!A92&gt;Calculations!F$2,"",Calculations!AK65))</f>
      </c>
      <c r="Z92" s="45">
        <f ca="1">IF(Calculations!A92&gt;Calculations!H$2,"",INDIRECT("Calculations!"&amp;ADDRESS(Calculations!$C92,38)))</f>
      </c>
    </row>
    <row r="93" spans="1:26" ht="12.75">
      <c r="A93" s="42">
        <f>Calculations!B93</f>
      </c>
      <c r="B93" s="43">
        <f ca="1">IF(Calculations!A93&gt;Calculations!H$2,"",IF(Calculations!A93&gt;Calculations!F$2,INDIRECT("Calculations!"&amp;ADDRESS(Calculations!$C93,18)),""))</f>
      </c>
      <c r="C93" s="43">
        <f ca="1">IF(Calculations!A93&gt;Calculations!H$2,"",INDIRECT("Calculations!"&amp;ADDRESS(Calculations!$C93,19)))</f>
      </c>
      <c r="D93" s="47">
        <f ca="1">IF(Calculations!A93&gt;Calculations!H$2,"",INDIRECT("Calculations!"&amp;ADDRESS(Calculations!$C93,24)))</f>
      </c>
      <c r="E93" s="43">
        <f ca="1">IF(ISERROR(FIND("C",INDIRECT("Calculations!"&amp;ADDRESS(Calculations!$C93,20)))),"","Y")</f>
      </c>
      <c r="F93" s="43">
        <f ca="1">IF(ISERROR(FIND("F",INDIRECT("Calculations!"&amp;ADDRESS(Calculations!$C93,20)))),"","Y")</f>
      </c>
      <c r="G93" s="43">
        <f ca="1">IF(ISERROR(FIND("M",INDIRECT("Calculations!"&amp;ADDRESS(Calculations!$C93,20)))),"","Y")</f>
      </c>
      <c r="H93" s="43">
        <f ca="1">IF(ISERROR(FIND("E",INDIRECT("Calculations!"&amp;ADDRESS(Calculations!$C93,20)))),"","Y")</f>
      </c>
      <c r="I93" s="43">
        <f ca="1">IF(ISERROR(FIND("B",INDIRECT("Calculations!"&amp;ADDRESS(Calculations!$C93,20)))),"","Y")</f>
      </c>
      <c r="J93" s="43">
        <f ca="1">IF(ISERROR(FIND("G",INDIRECT("Calculations!"&amp;ADDRESS(Calculations!$C93,20)))),"","Y")</f>
      </c>
      <c r="K93" s="43">
        <f ca="1">IF(ISERROR(FIND("T",INDIRECT("Calculations!"&amp;ADDRESS(Calculations!$C93,20)))),"","Y")</f>
      </c>
      <c r="L93" s="45">
        <f ca="1">IF(Calculations!A93&gt;Calculations!H$2,"",INDIRECT("Calculations!"&amp;ADDRESS(Calculations!$C93,22)))</f>
      </c>
      <c r="M93" s="45">
        <f>IF(Calculations!A93&gt;Calculations!H$2,"",Calculations!Y$2)</f>
      </c>
      <c r="N93" s="44">
        <f>IF(Calculations!A93&gt;Calculations!H$2,"",IF(Calculations!A93&gt;Calculations!F$2,Calculations!Z$2,Calculations!Z66))</f>
      </c>
      <c r="O93" s="45">
        <f>IF(Calculations!A93&gt;Calculations!H$2,"",IF(Calculations!A93&gt;Calculations!F$2,Calculations!AA$2,Calculations!AA66))</f>
      </c>
      <c r="P93" s="45">
        <f>IF(Calculations!A93&gt;Calculations!H$2,"",IF(Calculations!A93&gt;Calculations!F$2,Calculations!AB$2,Calculations!AB66))</f>
      </c>
      <c r="Q93" s="44">
        <f>IF(Calculations!A93&gt;Calculations!H$2,"",Calculations!AC$2)</f>
      </c>
      <c r="R93" s="44">
        <f>IF(Calculations!A93&gt;Calculations!H$2,"",Calculations!AD$2)</f>
      </c>
      <c r="S93" s="44">
        <f>IF(Calculations!A93&gt;Calculations!H$2,"",Calculations!AE$2)</f>
      </c>
      <c r="T93" s="44">
        <f>IF(Calculations!A93&gt;Calculations!H$2,"",Calculations!AF$2)</f>
      </c>
      <c r="U93" s="44">
        <f>IF(Calculations!A93&gt;Calculations!H$2,"",Calculations!AG$2)</f>
      </c>
      <c r="V93" s="44">
        <f>IF(Calculations!A93&gt;Calculations!H$2,"",Calculations!AH$2)</f>
      </c>
      <c r="W93" s="44">
        <f>IF(Calculations!A93&gt;Calculations!H$2,"",Calculations!AI$2)</f>
      </c>
      <c r="X93" s="46">
        <f>IF(Calculations!A93&gt;Calculations!H$2,"",IF(Calculations!A93&gt;Calculations!F$2,Calculations!AJ$2,Calculations!AJ66))</f>
      </c>
      <c r="Y93" s="44">
        <f>IF(Calculations!A93&gt;Calculations!H$2,"",IF(Calculations!A93&gt;Calculations!F$2,"",Calculations!AK66))</f>
      </c>
      <c r="Z93" s="45">
        <f ca="1">IF(Calculations!A93&gt;Calculations!H$2,"",INDIRECT("Calculations!"&amp;ADDRESS(Calculations!$C93,38)))</f>
      </c>
    </row>
    <row r="94" spans="1:26" ht="12.75">
      <c r="A94" s="42">
        <f>Calculations!B94</f>
      </c>
      <c r="B94" s="43">
        <f ca="1">IF(Calculations!A94&gt;Calculations!H$2,"",IF(Calculations!A94&gt;Calculations!F$2,INDIRECT("Calculations!"&amp;ADDRESS(Calculations!$C94,18)),""))</f>
      </c>
      <c r="C94" s="43">
        <f ca="1">IF(Calculations!A94&gt;Calculations!H$2,"",INDIRECT("Calculations!"&amp;ADDRESS(Calculations!$C94,19)))</f>
      </c>
      <c r="D94" s="47">
        <f ca="1">IF(Calculations!A94&gt;Calculations!H$2,"",INDIRECT("Calculations!"&amp;ADDRESS(Calculations!$C94,24)))</f>
      </c>
      <c r="E94" s="43">
        <f ca="1">IF(ISERROR(FIND("C",INDIRECT("Calculations!"&amp;ADDRESS(Calculations!$C94,20)))),"","Y")</f>
      </c>
      <c r="F94" s="43">
        <f ca="1">IF(ISERROR(FIND("F",INDIRECT("Calculations!"&amp;ADDRESS(Calculations!$C94,20)))),"","Y")</f>
      </c>
      <c r="G94" s="43">
        <f ca="1">IF(ISERROR(FIND("M",INDIRECT("Calculations!"&amp;ADDRESS(Calculations!$C94,20)))),"","Y")</f>
      </c>
      <c r="H94" s="43">
        <f ca="1">IF(ISERROR(FIND("E",INDIRECT("Calculations!"&amp;ADDRESS(Calculations!$C94,20)))),"","Y")</f>
      </c>
      <c r="I94" s="43">
        <f ca="1">IF(ISERROR(FIND("B",INDIRECT("Calculations!"&amp;ADDRESS(Calculations!$C94,20)))),"","Y")</f>
      </c>
      <c r="J94" s="43">
        <f ca="1">IF(ISERROR(FIND("G",INDIRECT("Calculations!"&amp;ADDRESS(Calculations!$C94,20)))),"","Y")</f>
      </c>
      <c r="K94" s="43">
        <f ca="1">IF(ISERROR(FIND("T",INDIRECT("Calculations!"&amp;ADDRESS(Calculations!$C94,20)))),"","Y")</f>
      </c>
      <c r="L94" s="45">
        <f ca="1">IF(Calculations!A94&gt;Calculations!H$2,"",INDIRECT("Calculations!"&amp;ADDRESS(Calculations!$C94,22)))</f>
      </c>
      <c r="M94" s="45">
        <f>IF(Calculations!A94&gt;Calculations!H$2,"",Calculations!Y$2)</f>
      </c>
      <c r="N94" s="44">
        <f>IF(Calculations!A94&gt;Calculations!H$2,"",IF(Calculations!A94&gt;Calculations!F$2,Calculations!Z$2,Calculations!Z67))</f>
      </c>
      <c r="O94" s="45">
        <f>IF(Calculations!A94&gt;Calculations!H$2,"",IF(Calculations!A94&gt;Calculations!F$2,Calculations!AA$2,Calculations!AA67))</f>
      </c>
      <c r="P94" s="45">
        <f>IF(Calculations!A94&gt;Calculations!H$2,"",IF(Calculations!A94&gt;Calculations!F$2,Calculations!AB$2,Calculations!AB67))</f>
      </c>
      <c r="Q94" s="44">
        <f>IF(Calculations!A94&gt;Calculations!H$2,"",Calculations!AC$2)</f>
      </c>
      <c r="R94" s="44">
        <f>IF(Calculations!A94&gt;Calculations!H$2,"",Calculations!AD$2)</f>
      </c>
      <c r="S94" s="44">
        <f>IF(Calculations!A94&gt;Calculations!H$2,"",Calculations!AE$2)</f>
      </c>
      <c r="T94" s="44">
        <f>IF(Calculations!A94&gt;Calculations!H$2,"",Calculations!AF$2)</f>
      </c>
      <c r="U94" s="44">
        <f>IF(Calculations!A94&gt;Calculations!H$2,"",Calculations!AG$2)</f>
      </c>
      <c r="V94" s="44">
        <f>IF(Calculations!A94&gt;Calculations!H$2,"",Calculations!AH$2)</f>
      </c>
      <c r="W94" s="44">
        <f>IF(Calculations!A94&gt;Calculations!H$2,"",Calculations!AI$2)</f>
      </c>
      <c r="X94" s="46">
        <f>IF(Calculations!A94&gt;Calculations!H$2,"",IF(Calculations!A94&gt;Calculations!F$2,Calculations!AJ$2,Calculations!AJ67))</f>
      </c>
      <c r="Y94" s="44">
        <f>IF(Calculations!A94&gt;Calculations!H$2,"",IF(Calculations!A94&gt;Calculations!F$2,"",Calculations!AK67))</f>
      </c>
      <c r="Z94" s="45">
        <f ca="1">IF(Calculations!A94&gt;Calculations!H$2,"",INDIRECT("Calculations!"&amp;ADDRESS(Calculations!$C94,38)))</f>
      </c>
    </row>
    <row r="95" spans="1:26" ht="12.75">
      <c r="A95" s="42">
        <f>Calculations!B95</f>
      </c>
      <c r="B95" s="43">
        <f ca="1">IF(Calculations!A95&gt;Calculations!H$2,"",IF(Calculations!A95&gt;Calculations!F$2,INDIRECT("Calculations!"&amp;ADDRESS(Calculations!$C95,18)),""))</f>
      </c>
      <c r="C95" s="43">
        <f ca="1">IF(Calculations!A95&gt;Calculations!H$2,"",INDIRECT("Calculations!"&amp;ADDRESS(Calculations!$C95,19)))</f>
      </c>
      <c r="D95" s="47">
        <f ca="1">IF(Calculations!A95&gt;Calculations!H$2,"",INDIRECT("Calculations!"&amp;ADDRESS(Calculations!$C95,24)))</f>
      </c>
      <c r="E95" s="43">
        <f ca="1">IF(ISERROR(FIND("C",INDIRECT("Calculations!"&amp;ADDRESS(Calculations!$C95,20)))),"","Y")</f>
      </c>
      <c r="F95" s="43">
        <f ca="1">IF(ISERROR(FIND("F",INDIRECT("Calculations!"&amp;ADDRESS(Calculations!$C95,20)))),"","Y")</f>
      </c>
      <c r="G95" s="43">
        <f ca="1">IF(ISERROR(FIND("M",INDIRECT("Calculations!"&amp;ADDRESS(Calculations!$C95,20)))),"","Y")</f>
      </c>
      <c r="H95" s="43">
        <f ca="1">IF(ISERROR(FIND("E",INDIRECT("Calculations!"&amp;ADDRESS(Calculations!$C95,20)))),"","Y")</f>
      </c>
      <c r="I95" s="43">
        <f ca="1">IF(ISERROR(FIND("B",INDIRECT("Calculations!"&amp;ADDRESS(Calculations!$C95,20)))),"","Y")</f>
      </c>
      <c r="J95" s="43">
        <f ca="1">IF(ISERROR(FIND("G",INDIRECT("Calculations!"&amp;ADDRESS(Calculations!$C95,20)))),"","Y")</f>
      </c>
      <c r="K95" s="43">
        <f ca="1">IF(ISERROR(FIND("T",INDIRECT("Calculations!"&amp;ADDRESS(Calculations!$C95,20)))),"","Y")</f>
      </c>
      <c r="L95" s="45">
        <f ca="1">IF(Calculations!A95&gt;Calculations!H$2,"",INDIRECT("Calculations!"&amp;ADDRESS(Calculations!$C95,22)))</f>
      </c>
      <c r="M95" s="45">
        <f>IF(Calculations!A95&gt;Calculations!H$2,"",Calculations!Y$2)</f>
      </c>
      <c r="N95" s="44">
        <f>IF(Calculations!A95&gt;Calculations!H$2,"",IF(Calculations!A95&gt;Calculations!F$2,Calculations!Z$2,Calculations!Z68))</f>
      </c>
      <c r="O95" s="45">
        <f>IF(Calculations!A95&gt;Calculations!H$2,"",IF(Calculations!A95&gt;Calculations!F$2,Calculations!AA$2,Calculations!AA68))</f>
      </c>
      <c r="P95" s="45">
        <f>IF(Calculations!A95&gt;Calculations!H$2,"",IF(Calculations!A95&gt;Calculations!F$2,Calculations!AB$2,Calculations!AB68))</f>
      </c>
      <c r="Q95" s="44">
        <f>IF(Calculations!A95&gt;Calculations!H$2,"",Calculations!AC$2)</f>
      </c>
      <c r="R95" s="44">
        <f>IF(Calculations!A95&gt;Calculations!H$2,"",Calculations!AD$2)</f>
      </c>
      <c r="S95" s="44">
        <f>IF(Calculations!A95&gt;Calculations!H$2,"",Calculations!AE$2)</f>
      </c>
      <c r="T95" s="44">
        <f>IF(Calculations!A95&gt;Calculations!H$2,"",Calculations!AF$2)</f>
      </c>
      <c r="U95" s="44">
        <f>IF(Calculations!A95&gt;Calculations!H$2,"",Calculations!AG$2)</f>
      </c>
      <c r="V95" s="44">
        <f>IF(Calculations!A95&gt;Calculations!H$2,"",Calculations!AH$2)</f>
      </c>
      <c r="W95" s="44">
        <f>IF(Calculations!A95&gt;Calculations!H$2,"",Calculations!AI$2)</f>
      </c>
      <c r="X95" s="46">
        <f>IF(Calculations!A95&gt;Calculations!H$2,"",IF(Calculations!A95&gt;Calculations!F$2,Calculations!AJ$2,Calculations!AJ68))</f>
      </c>
      <c r="Y95" s="44">
        <f>IF(Calculations!A95&gt;Calculations!H$2,"",IF(Calculations!A95&gt;Calculations!F$2,"",Calculations!AK68))</f>
      </c>
      <c r="Z95" s="45">
        <f ca="1">IF(Calculations!A95&gt;Calculations!H$2,"",INDIRECT("Calculations!"&amp;ADDRESS(Calculations!$C95,38)))</f>
      </c>
    </row>
    <row r="96" spans="1:26" ht="12.75">
      <c r="A96" s="42">
        <f>Calculations!B96</f>
      </c>
      <c r="B96" s="43">
        <f ca="1">IF(Calculations!A96&gt;Calculations!H$2,"",IF(Calculations!A96&gt;Calculations!F$2,INDIRECT("Calculations!"&amp;ADDRESS(Calculations!$C96,18)),""))</f>
      </c>
      <c r="C96" s="43">
        <f ca="1">IF(Calculations!A96&gt;Calculations!H$2,"",INDIRECT("Calculations!"&amp;ADDRESS(Calculations!$C96,19)))</f>
      </c>
      <c r="D96" s="47">
        <f ca="1">IF(Calculations!A96&gt;Calculations!H$2,"",INDIRECT("Calculations!"&amp;ADDRESS(Calculations!$C96,24)))</f>
      </c>
      <c r="E96" s="43">
        <f ca="1">IF(ISERROR(FIND("C",INDIRECT("Calculations!"&amp;ADDRESS(Calculations!$C96,20)))),"","Y")</f>
      </c>
      <c r="F96" s="43">
        <f ca="1">IF(ISERROR(FIND("F",INDIRECT("Calculations!"&amp;ADDRESS(Calculations!$C96,20)))),"","Y")</f>
      </c>
      <c r="G96" s="43">
        <f ca="1">IF(ISERROR(FIND("M",INDIRECT("Calculations!"&amp;ADDRESS(Calculations!$C96,20)))),"","Y")</f>
      </c>
      <c r="H96" s="43">
        <f ca="1">IF(ISERROR(FIND("E",INDIRECT("Calculations!"&amp;ADDRESS(Calculations!$C96,20)))),"","Y")</f>
      </c>
      <c r="I96" s="43">
        <f ca="1">IF(ISERROR(FIND("B",INDIRECT("Calculations!"&amp;ADDRESS(Calculations!$C96,20)))),"","Y")</f>
      </c>
      <c r="J96" s="43">
        <f ca="1">IF(ISERROR(FIND("G",INDIRECT("Calculations!"&amp;ADDRESS(Calculations!$C96,20)))),"","Y")</f>
      </c>
      <c r="K96" s="43">
        <f ca="1">IF(ISERROR(FIND("T",INDIRECT("Calculations!"&amp;ADDRESS(Calculations!$C96,20)))),"","Y")</f>
      </c>
      <c r="L96" s="45">
        <f ca="1">IF(Calculations!A96&gt;Calculations!H$2,"",INDIRECT("Calculations!"&amp;ADDRESS(Calculations!$C96,22)))</f>
      </c>
      <c r="M96" s="45">
        <f>IF(Calculations!A96&gt;Calculations!H$2,"",Calculations!Y$2)</f>
      </c>
      <c r="N96" s="44">
        <f>IF(Calculations!A96&gt;Calculations!H$2,"",IF(Calculations!A96&gt;Calculations!F$2,Calculations!Z$2,Calculations!Z69))</f>
      </c>
      <c r="O96" s="45">
        <f>IF(Calculations!A96&gt;Calculations!H$2,"",IF(Calculations!A96&gt;Calculations!F$2,Calculations!AA$2,Calculations!AA69))</f>
      </c>
      <c r="P96" s="45">
        <f>IF(Calculations!A96&gt;Calculations!H$2,"",IF(Calculations!A96&gt;Calculations!F$2,Calculations!AB$2,Calculations!AB69))</f>
      </c>
      <c r="Q96" s="44">
        <f>IF(Calculations!A96&gt;Calculations!H$2,"",Calculations!AC$2)</f>
      </c>
      <c r="R96" s="44">
        <f>IF(Calculations!A96&gt;Calculations!H$2,"",Calculations!AD$2)</f>
      </c>
      <c r="S96" s="44">
        <f>IF(Calculations!A96&gt;Calculations!H$2,"",Calculations!AE$2)</f>
      </c>
      <c r="T96" s="44">
        <f>IF(Calculations!A96&gt;Calculations!H$2,"",Calculations!AF$2)</f>
      </c>
      <c r="U96" s="44">
        <f>IF(Calculations!A96&gt;Calculations!H$2,"",Calculations!AG$2)</f>
      </c>
      <c r="V96" s="44">
        <f>IF(Calculations!A96&gt;Calculations!H$2,"",Calculations!AH$2)</f>
      </c>
      <c r="W96" s="44">
        <f>IF(Calculations!A96&gt;Calculations!H$2,"",Calculations!AI$2)</f>
      </c>
      <c r="X96" s="46">
        <f>IF(Calculations!A96&gt;Calculations!H$2,"",IF(Calculations!A96&gt;Calculations!F$2,Calculations!AJ$2,Calculations!AJ69))</f>
      </c>
      <c r="Y96" s="44">
        <f>IF(Calculations!A96&gt;Calculations!H$2,"",IF(Calculations!A96&gt;Calculations!F$2,"",Calculations!AK69))</f>
      </c>
      <c r="Z96" s="45">
        <f ca="1">IF(Calculations!A96&gt;Calculations!H$2,"",INDIRECT("Calculations!"&amp;ADDRESS(Calculations!$C96,38)))</f>
      </c>
    </row>
    <row r="97" spans="1:26" ht="12.75">
      <c r="A97" s="42">
        <f>Calculations!B97</f>
      </c>
      <c r="B97" s="43">
        <f ca="1">IF(Calculations!A97&gt;Calculations!H$2,"",IF(Calculations!A97&gt;Calculations!F$2,INDIRECT("Calculations!"&amp;ADDRESS(Calculations!$C97,18)),""))</f>
      </c>
      <c r="C97" s="43">
        <f ca="1">IF(Calculations!A97&gt;Calculations!H$2,"",INDIRECT("Calculations!"&amp;ADDRESS(Calculations!$C97,19)))</f>
      </c>
      <c r="D97" s="47">
        <f ca="1">IF(Calculations!A97&gt;Calculations!H$2,"",INDIRECT("Calculations!"&amp;ADDRESS(Calculations!$C97,24)))</f>
      </c>
      <c r="E97" s="43">
        <f ca="1">IF(ISERROR(FIND("C",INDIRECT("Calculations!"&amp;ADDRESS(Calculations!$C97,20)))),"","Y")</f>
      </c>
      <c r="F97" s="43">
        <f ca="1">IF(ISERROR(FIND("F",INDIRECT("Calculations!"&amp;ADDRESS(Calculations!$C97,20)))),"","Y")</f>
      </c>
      <c r="G97" s="43">
        <f ca="1">IF(ISERROR(FIND("M",INDIRECT("Calculations!"&amp;ADDRESS(Calculations!$C97,20)))),"","Y")</f>
      </c>
      <c r="H97" s="43">
        <f ca="1">IF(ISERROR(FIND("E",INDIRECT("Calculations!"&amp;ADDRESS(Calculations!$C97,20)))),"","Y")</f>
      </c>
      <c r="I97" s="43">
        <f ca="1">IF(ISERROR(FIND("B",INDIRECT("Calculations!"&amp;ADDRESS(Calculations!$C97,20)))),"","Y")</f>
      </c>
      <c r="J97" s="43">
        <f ca="1">IF(ISERROR(FIND("G",INDIRECT("Calculations!"&amp;ADDRESS(Calculations!$C97,20)))),"","Y")</f>
      </c>
      <c r="K97" s="43">
        <f ca="1">IF(ISERROR(FIND("T",INDIRECT("Calculations!"&amp;ADDRESS(Calculations!$C97,20)))),"","Y")</f>
      </c>
      <c r="L97" s="45">
        <f ca="1">IF(Calculations!A97&gt;Calculations!H$2,"",INDIRECT("Calculations!"&amp;ADDRESS(Calculations!$C97,22)))</f>
      </c>
      <c r="M97" s="45">
        <f>IF(Calculations!A97&gt;Calculations!H$2,"",Calculations!Y$2)</f>
      </c>
      <c r="N97" s="44">
        <f>IF(Calculations!A97&gt;Calculations!H$2,"",IF(Calculations!A97&gt;Calculations!F$2,Calculations!Z$2,Calculations!Z70))</f>
      </c>
      <c r="O97" s="45">
        <f>IF(Calculations!A97&gt;Calculations!H$2,"",IF(Calculations!A97&gt;Calculations!F$2,Calculations!AA$2,Calculations!AA70))</f>
      </c>
      <c r="P97" s="45">
        <f>IF(Calculations!A97&gt;Calculations!H$2,"",IF(Calculations!A97&gt;Calculations!F$2,Calculations!AB$2,Calculations!AB70))</f>
      </c>
      <c r="Q97" s="44">
        <f>IF(Calculations!A97&gt;Calculations!H$2,"",Calculations!AC$2)</f>
      </c>
      <c r="R97" s="44">
        <f>IF(Calculations!A97&gt;Calculations!H$2,"",Calculations!AD$2)</f>
      </c>
      <c r="S97" s="44">
        <f>IF(Calculations!A97&gt;Calculations!H$2,"",Calculations!AE$2)</f>
      </c>
      <c r="T97" s="44">
        <f>IF(Calculations!A97&gt;Calculations!H$2,"",Calculations!AF$2)</f>
      </c>
      <c r="U97" s="44">
        <f>IF(Calculations!A97&gt;Calculations!H$2,"",Calculations!AG$2)</f>
      </c>
      <c r="V97" s="44">
        <f>IF(Calculations!A97&gt;Calculations!H$2,"",Calculations!AH$2)</f>
      </c>
      <c r="W97" s="44">
        <f>IF(Calculations!A97&gt;Calculations!H$2,"",Calculations!AI$2)</f>
      </c>
      <c r="X97" s="46">
        <f>IF(Calculations!A97&gt;Calculations!H$2,"",IF(Calculations!A97&gt;Calculations!F$2,Calculations!AJ$2,Calculations!AJ70))</f>
      </c>
      <c r="Y97" s="44">
        <f>IF(Calculations!A97&gt;Calculations!H$2,"",IF(Calculations!A97&gt;Calculations!F$2,"",Calculations!AK70))</f>
      </c>
      <c r="Z97" s="45">
        <f ca="1">IF(Calculations!A97&gt;Calculations!H$2,"",INDIRECT("Calculations!"&amp;ADDRESS(Calculations!$C97,38)))</f>
      </c>
    </row>
    <row r="98" spans="1:26" ht="12.75">
      <c r="A98" s="42">
        <f>Calculations!B98</f>
      </c>
      <c r="B98" s="43">
        <f ca="1">IF(Calculations!A98&gt;Calculations!H$2,"",IF(Calculations!A98&gt;Calculations!F$2,INDIRECT("Calculations!"&amp;ADDRESS(Calculations!$C98,18)),""))</f>
      </c>
      <c r="C98" s="43">
        <f ca="1">IF(Calculations!A98&gt;Calculations!H$2,"",INDIRECT("Calculations!"&amp;ADDRESS(Calculations!$C98,19)))</f>
      </c>
      <c r="D98" s="47">
        <f ca="1">IF(Calculations!A98&gt;Calculations!H$2,"",INDIRECT("Calculations!"&amp;ADDRESS(Calculations!$C98,24)))</f>
      </c>
      <c r="E98" s="43">
        <f ca="1">IF(ISERROR(FIND("C",INDIRECT("Calculations!"&amp;ADDRESS(Calculations!$C98,20)))),"","Y")</f>
      </c>
      <c r="F98" s="43">
        <f ca="1">IF(ISERROR(FIND("F",INDIRECT("Calculations!"&amp;ADDRESS(Calculations!$C98,20)))),"","Y")</f>
      </c>
      <c r="G98" s="43">
        <f ca="1">IF(ISERROR(FIND("M",INDIRECT("Calculations!"&amp;ADDRESS(Calculations!$C98,20)))),"","Y")</f>
      </c>
      <c r="H98" s="43">
        <f ca="1">IF(ISERROR(FIND("E",INDIRECT("Calculations!"&amp;ADDRESS(Calculations!$C98,20)))),"","Y")</f>
      </c>
      <c r="I98" s="43">
        <f ca="1">IF(ISERROR(FIND("B",INDIRECT("Calculations!"&amp;ADDRESS(Calculations!$C98,20)))),"","Y")</f>
      </c>
      <c r="J98" s="43">
        <f ca="1">IF(ISERROR(FIND("G",INDIRECT("Calculations!"&amp;ADDRESS(Calculations!$C98,20)))),"","Y")</f>
      </c>
      <c r="K98" s="43">
        <f ca="1">IF(ISERROR(FIND("T",INDIRECT("Calculations!"&amp;ADDRESS(Calculations!$C98,20)))),"","Y")</f>
      </c>
      <c r="L98" s="45">
        <f ca="1">IF(Calculations!A98&gt;Calculations!H$2,"",INDIRECT("Calculations!"&amp;ADDRESS(Calculations!$C98,22)))</f>
      </c>
      <c r="M98" s="45">
        <f>IF(Calculations!A98&gt;Calculations!H$2,"",Calculations!Y$2)</f>
      </c>
      <c r="N98" s="44">
        <f>IF(Calculations!A98&gt;Calculations!H$2,"",IF(Calculations!A98&gt;Calculations!F$2,Calculations!Z$2,Calculations!Z71))</f>
      </c>
      <c r="O98" s="45">
        <f>IF(Calculations!A98&gt;Calculations!H$2,"",IF(Calculations!A98&gt;Calculations!F$2,Calculations!AA$2,Calculations!AA71))</f>
      </c>
      <c r="P98" s="45">
        <f>IF(Calculations!A98&gt;Calculations!H$2,"",IF(Calculations!A98&gt;Calculations!F$2,Calculations!AB$2,Calculations!AB71))</f>
      </c>
      <c r="Q98" s="44">
        <f>IF(Calculations!A98&gt;Calculations!H$2,"",Calculations!AC$2)</f>
      </c>
      <c r="R98" s="44">
        <f>IF(Calculations!A98&gt;Calculations!H$2,"",Calculations!AD$2)</f>
      </c>
      <c r="S98" s="44">
        <f>IF(Calculations!A98&gt;Calculations!H$2,"",Calculations!AE$2)</f>
      </c>
      <c r="T98" s="44">
        <f>IF(Calculations!A98&gt;Calculations!H$2,"",Calculations!AF$2)</f>
      </c>
      <c r="U98" s="44">
        <f>IF(Calculations!A98&gt;Calculations!H$2,"",Calculations!AG$2)</f>
      </c>
      <c r="V98" s="44">
        <f>IF(Calculations!A98&gt;Calculations!H$2,"",Calculations!AH$2)</f>
      </c>
      <c r="W98" s="44">
        <f>IF(Calculations!A98&gt;Calculations!H$2,"",Calculations!AI$2)</f>
      </c>
      <c r="X98" s="46">
        <f>IF(Calculations!A98&gt;Calculations!H$2,"",IF(Calculations!A98&gt;Calculations!F$2,Calculations!AJ$2,Calculations!AJ71))</f>
      </c>
      <c r="Y98" s="44">
        <f>IF(Calculations!A98&gt;Calculations!H$2,"",IF(Calculations!A98&gt;Calculations!F$2,"",Calculations!AK71))</f>
      </c>
      <c r="Z98" s="45">
        <f ca="1">IF(Calculations!A98&gt;Calculations!H$2,"",INDIRECT("Calculations!"&amp;ADDRESS(Calculations!$C98,38)))</f>
      </c>
    </row>
    <row r="99" spans="1:26" ht="12.75">
      <c r="A99" s="42">
        <f>Calculations!B99</f>
      </c>
      <c r="B99" s="43">
        <f ca="1">IF(Calculations!A99&gt;Calculations!H$2,"",IF(Calculations!A99&gt;Calculations!F$2,INDIRECT("Calculations!"&amp;ADDRESS(Calculations!$C99,18)),""))</f>
      </c>
      <c r="C99" s="43">
        <f ca="1">IF(Calculations!A99&gt;Calculations!H$2,"",INDIRECT("Calculations!"&amp;ADDRESS(Calculations!$C99,19)))</f>
      </c>
      <c r="D99" s="47">
        <f ca="1">IF(Calculations!A99&gt;Calculations!H$2,"",INDIRECT("Calculations!"&amp;ADDRESS(Calculations!$C99,24)))</f>
      </c>
      <c r="E99" s="43">
        <f ca="1">IF(ISERROR(FIND("C",INDIRECT("Calculations!"&amp;ADDRESS(Calculations!$C99,20)))),"","Y")</f>
      </c>
      <c r="F99" s="43">
        <f ca="1">IF(ISERROR(FIND("F",INDIRECT("Calculations!"&amp;ADDRESS(Calculations!$C99,20)))),"","Y")</f>
      </c>
      <c r="G99" s="43">
        <f ca="1">IF(ISERROR(FIND("M",INDIRECT("Calculations!"&amp;ADDRESS(Calculations!$C99,20)))),"","Y")</f>
      </c>
      <c r="H99" s="43">
        <f ca="1">IF(ISERROR(FIND("E",INDIRECT("Calculations!"&amp;ADDRESS(Calculations!$C99,20)))),"","Y")</f>
      </c>
      <c r="I99" s="43">
        <f ca="1">IF(ISERROR(FIND("B",INDIRECT("Calculations!"&amp;ADDRESS(Calculations!$C99,20)))),"","Y")</f>
      </c>
      <c r="J99" s="43">
        <f ca="1">IF(ISERROR(FIND("G",INDIRECT("Calculations!"&amp;ADDRESS(Calculations!$C99,20)))),"","Y")</f>
      </c>
      <c r="K99" s="43">
        <f ca="1">IF(ISERROR(FIND("T",INDIRECT("Calculations!"&amp;ADDRESS(Calculations!$C99,20)))),"","Y")</f>
      </c>
      <c r="L99" s="45">
        <f ca="1">IF(Calculations!A99&gt;Calculations!H$2,"",INDIRECT("Calculations!"&amp;ADDRESS(Calculations!$C99,22)))</f>
      </c>
      <c r="M99" s="45">
        <f>IF(Calculations!A99&gt;Calculations!H$2,"",Calculations!Y$2)</f>
      </c>
      <c r="N99" s="44">
        <f>IF(Calculations!A99&gt;Calculations!H$2,"",IF(Calculations!A99&gt;Calculations!F$2,Calculations!Z$2,Calculations!Z72))</f>
      </c>
      <c r="O99" s="45">
        <f>IF(Calculations!A99&gt;Calculations!H$2,"",IF(Calculations!A99&gt;Calculations!F$2,Calculations!AA$2,Calculations!AA72))</f>
      </c>
      <c r="P99" s="45">
        <f>IF(Calculations!A99&gt;Calculations!H$2,"",IF(Calculations!A99&gt;Calculations!F$2,Calculations!AB$2,Calculations!AB72))</f>
      </c>
      <c r="Q99" s="44">
        <f>IF(Calculations!A99&gt;Calculations!H$2,"",Calculations!AC$2)</f>
      </c>
      <c r="R99" s="44">
        <f>IF(Calculations!A99&gt;Calculations!H$2,"",Calculations!AD$2)</f>
      </c>
      <c r="S99" s="44">
        <f>IF(Calculations!A99&gt;Calculations!H$2,"",Calculations!AE$2)</f>
      </c>
      <c r="T99" s="44">
        <f>IF(Calculations!A99&gt;Calculations!H$2,"",Calculations!AF$2)</f>
      </c>
      <c r="U99" s="44">
        <f>IF(Calculations!A99&gt;Calculations!H$2,"",Calculations!AG$2)</f>
      </c>
      <c r="V99" s="44">
        <f>IF(Calculations!A99&gt;Calculations!H$2,"",Calculations!AH$2)</f>
      </c>
      <c r="W99" s="44">
        <f>IF(Calculations!A99&gt;Calculations!H$2,"",Calculations!AI$2)</f>
      </c>
      <c r="X99" s="46">
        <f>IF(Calculations!A99&gt;Calculations!H$2,"",IF(Calculations!A99&gt;Calculations!F$2,Calculations!AJ$2,Calculations!AJ72))</f>
      </c>
      <c r="Y99" s="44">
        <f>IF(Calculations!A99&gt;Calculations!H$2,"",IF(Calculations!A99&gt;Calculations!F$2,"",Calculations!AK72))</f>
      </c>
      <c r="Z99" s="45">
        <f ca="1">IF(Calculations!A99&gt;Calculations!H$2,"",INDIRECT("Calculations!"&amp;ADDRESS(Calculations!$C99,38)))</f>
      </c>
    </row>
    <row r="100" spans="1:26" ht="12.75">
      <c r="A100" s="42">
        <f>Calculations!B100</f>
      </c>
      <c r="B100" s="43">
        <f ca="1">IF(Calculations!A100&gt;Calculations!H$2,"",IF(Calculations!A100&gt;Calculations!F$2,INDIRECT("Calculations!"&amp;ADDRESS(Calculations!$C100,18)),""))</f>
      </c>
      <c r="C100" s="43">
        <f ca="1">IF(Calculations!A100&gt;Calculations!H$2,"",INDIRECT("Calculations!"&amp;ADDRESS(Calculations!$C100,19)))</f>
      </c>
      <c r="D100" s="47">
        <f ca="1">IF(Calculations!A100&gt;Calculations!H$2,"",INDIRECT("Calculations!"&amp;ADDRESS(Calculations!$C100,24)))</f>
      </c>
      <c r="E100" s="43">
        <f ca="1">IF(ISERROR(FIND("C",INDIRECT("Calculations!"&amp;ADDRESS(Calculations!$C100,20)))),"","Y")</f>
      </c>
      <c r="F100" s="43">
        <f ca="1">IF(ISERROR(FIND("F",INDIRECT("Calculations!"&amp;ADDRESS(Calculations!$C100,20)))),"","Y")</f>
      </c>
      <c r="G100" s="43">
        <f ca="1">IF(ISERROR(FIND("M",INDIRECT("Calculations!"&amp;ADDRESS(Calculations!$C100,20)))),"","Y")</f>
      </c>
      <c r="H100" s="43">
        <f ca="1">IF(ISERROR(FIND("E",INDIRECT("Calculations!"&amp;ADDRESS(Calculations!$C100,20)))),"","Y")</f>
      </c>
      <c r="I100" s="43">
        <f ca="1">IF(ISERROR(FIND("B",INDIRECT("Calculations!"&amp;ADDRESS(Calculations!$C100,20)))),"","Y")</f>
      </c>
      <c r="J100" s="43">
        <f ca="1">IF(ISERROR(FIND("G",INDIRECT("Calculations!"&amp;ADDRESS(Calculations!$C100,20)))),"","Y")</f>
      </c>
      <c r="K100" s="43">
        <f ca="1">IF(ISERROR(FIND("T",INDIRECT("Calculations!"&amp;ADDRESS(Calculations!$C100,20)))),"","Y")</f>
      </c>
      <c r="L100" s="45">
        <f ca="1">IF(Calculations!A100&gt;Calculations!H$2,"",INDIRECT("Calculations!"&amp;ADDRESS(Calculations!$C100,22)))</f>
      </c>
      <c r="M100" s="45">
        <f>IF(Calculations!A100&gt;Calculations!H$2,"",Calculations!Y$2)</f>
      </c>
      <c r="N100" s="44">
        <f>IF(Calculations!A100&gt;Calculations!H$2,"",IF(Calculations!A100&gt;Calculations!F$2,Calculations!Z$2,Calculations!Z73))</f>
      </c>
      <c r="O100" s="45">
        <f>IF(Calculations!A100&gt;Calculations!H$2,"",IF(Calculations!A100&gt;Calculations!F$2,Calculations!AA$2,Calculations!AA73))</f>
      </c>
      <c r="P100" s="45">
        <f>IF(Calculations!A100&gt;Calculations!H$2,"",IF(Calculations!A100&gt;Calculations!F$2,Calculations!AB$2,Calculations!AB73))</f>
      </c>
      <c r="Q100" s="44">
        <f>IF(Calculations!A100&gt;Calculations!H$2,"",Calculations!AC$2)</f>
      </c>
      <c r="R100" s="44">
        <f>IF(Calculations!A100&gt;Calculations!H$2,"",Calculations!AD$2)</f>
      </c>
      <c r="S100" s="44">
        <f>IF(Calculations!A100&gt;Calculations!H$2,"",Calculations!AE$2)</f>
      </c>
      <c r="T100" s="44">
        <f>IF(Calculations!A100&gt;Calculations!H$2,"",Calculations!AF$2)</f>
      </c>
      <c r="U100" s="44">
        <f>IF(Calculations!A100&gt;Calculations!H$2,"",Calculations!AG$2)</f>
      </c>
      <c r="V100" s="44">
        <f>IF(Calculations!A100&gt;Calculations!H$2,"",Calculations!AH$2)</f>
      </c>
      <c r="W100" s="44">
        <f>IF(Calculations!A100&gt;Calculations!H$2,"",Calculations!AI$2)</f>
      </c>
      <c r="X100" s="46">
        <f>IF(Calculations!A100&gt;Calculations!H$2,"",IF(Calculations!A100&gt;Calculations!F$2,Calculations!AJ$2,Calculations!AJ73))</f>
      </c>
      <c r="Y100" s="44">
        <f>IF(Calculations!A100&gt;Calculations!H$2,"",IF(Calculations!A100&gt;Calculations!F$2,"",Calculations!AK73))</f>
      </c>
      <c r="Z100" s="45">
        <f ca="1">IF(Calculations!A100&gt;Calculations!H$2,"",INDIRECT("Calculations!"&amp;ADDRESS(Calculations!$C100,38)))</f>
      </c>
    </row>
    <row r="101" spans="1:26" ht="12.75">
      <c r="A101" s="42">
        <f>Calculations!B101</f>
      </c>
      <c r="B101" s="43">
        <f ca="1">IF(Calculations!A101&gt;Calculations!H$2,"",IF(Calculations!A101&gt;Calculations!F$2,INDIRECT("Calculations!"&amp;ADDRESS(Calculations!$C101,18)),""))</f>
      </c>
      <c r="C101" s="43">
        <f ca="1">IF(Calculations!A101&gt;Calculations!H$2,"",INDIRECT("Calculations!"&amp;ADDRESS(Calculations!$C101,19)))</f>
      </c>
      <c r="D101" s="47">
        <f ca="1">IF(Calculations!A101&gt;Calculations!H$2,"",INDIRECT("Calculations!"&amp;ADDRESS(Calculations!$C101,24)))</f>
      </c>
      <c r="E101" s="43">
        <f ca="1">IF(ISERROR(FIND("C",INDIRECT("Calculations!"&amp;ADDRESS(Calculations!$C101,20)))),"","Y")</f>
      </c>
      <c r="F101" s="43">
        <f ca="1">IF(ISERROR(FIND("F",INDIRECT("Calculations!"&amp;ADDRESS(Calculations!$C101,20)))),"","Y")</f>
      </c>
      <c r="G101" s="43">
        <f ca="1">IF(ISERROR(FIND("M",INDIRECT("Calculations!"&amp;ADDRESS(Calculations!$C101,20)))),"","Y")</f>
      </c>
      <c r="H101" s="43">
        <f ca="1">IF(ISERROR(FIND("E",INDIRECT("Calculations!"&amp;ADDRESS(Calculations!$C101,20)))),"","Y")</f>
      </c>
      <c r="I101" s="43">
        <f ca="1">IF(ISERROR(FIND("B",INDIRECT("Calculations!"&amp;ADDRESS(Calculations!$C101,20)))),"","Y")</f>
      </c>
      <c r="J101" s="43">
        <f ca="1">IF(ISERROR(FIND("G",INDIRECT("Calculations!"&amp;ADDRESS(Calculations!$C101,20)))),"","Y")</f>
      </c>
      <c r="K101" s="43">
        <f ca="1">IF(ISERROR(FIND("T",INDIRECT("Calculations!"&amp;ADDRESS(Calculations!$C101,20)))),"","Y")</f>
      </c>
      <c r="L101" s="45">
        <f ca="1">IF(Calculations!A101&gt;Calculations!H$2,"",INDIRECT("Calculations!"&amp;ADDRESS(Calculations!$C101,22)))</f>
      </c>
      <c r="M101" s="45">
        <f>IF(Calculations!A101&gt;Calculations!H$2,"",Calculations!Y$2)</f>
      </c>
      <c r="N101" s="44">
        <f>IF(Calculations!A101&gt;Calculations!H$2,"",IF(Calculations!A101&gt;Calculations!F$2,Calculations!Z$2,Calculations!Z74))</f>
      </c>
      <c r="O101" s="45">
        <f>IF(Calculations!A101&gt;Calculations!H$2,"",IF(Calculations!A101&gt;Calculations!F$2,Calculations!AA$2,Calculations!AA74))</f>
      </c>
      <c r="P101" s="45">
        <f>IF(Calculations!A101&gt;Calculations!H$2,"",IF(Calculations!A101&gt;Calculations!F$2,Calculations!AB$2,Calculations!AB74))</f>
      </c>
      <c r="Q101" s="44">
        <f>IF(Calculations!A101&gt;Calculations!H$2,"",Calculations!AC$2)</f>
      </c>
      <c r="R101" s="44">
        <f>IF(Calculations!A101&gt;Calculations!H$2,"",Calculations!AD$2)</f>
      </c>
      <c r="S101" s="44">
        <f>IF(Calculations!A101&gt;Calculations!H$2,"",Calculations!AE$2)</f>
      </c>
      <c r="T101" s="44">
        <f>IF(Calculations!A101&gt;Calculations!H$2,"",Calculations!AF$2)</f>
      </c>
      <c r="U101" s="44">
        <f>IF(Calculations!A101&gt;Calculations!H$2,"",Calculations!AG$2)</f>
      </c>
      <c r="V101" s="44">
        <f>IF(Calculations!A101&gt;Calculations!H$2,"",Calculations!AH$2)</f>
      </c>
      <c r="W101" s="44">
        <f>IF(Calculations!A101&gt;Calculations!H$2,"",Calculations!AI$2)</f>
      </c>
      <c r="X101" s="46">
        <f>IF(Calculations!A101&gt;Calculations!H$2,"",IF(Calculations!A101&gt;Calculations!F$2,Calculations!AJ$2,Calculations!AJ74))</f>
      </c>
      <c r="Y101" s="44">
        <f>IF(Calculations!A101&gt;Calculations!H$2,"",IF(Calculations!A101&gt;Calculations!F$2,"",Calculations!AK74))</f>
      </c>
      <c r="Z101" s="45">
        <f ca="1">IF(Calculations!A101&gt;Calculations!H$2,"",INDIRECT("Calculations!"&amp;ADDRESS(Calculations!$C101,38)))</f>
      </c>
    </row>
    <row r="102" spans="1:26" ht="12.75">
      <c r="A102" s="42">
        <f>Calculations!B102</f>
      </c>
      <c r="B102" s="43">
        <f ca="1">IF(Calculations!A102&gt;Calculations!H$2,"",IF(Calculations!A102&gt;Calculations!F$2,INDIRECT("Calculations!"&amp;ADDRESS(Calculations!$C102,18)),""))</f>
      </c>
      <c r="C102" s="43">
        <f ca="1">IF(Calculations!A102&gt;Calculations!H$2,"",INDIRECT("Calculations!"&amp;ADDRESS(Calculations!$C102,19)))</f>
      </c>
      <c r="D102" s="47">
        <f ca="1">IF(Calculations!A102&gt;Calculations!H$2,"",INDIRECT("Calculations!"&amp;ADDRESS(Calculations!$C102,24)))</f>
      </c>
      <c r="E102" s="43">
        <f ca="1">IF(ISERROR(FIND("C",INDIRECT("Calculations!"&amp;ADDRESS(Calculations!$C102,20)))),"","Y")</f>
      </c>
      <c r="F102" s="43">
        <f ca="1">IF(ISERROR(FIND("F",INDIRECT("Calculations!"&amp;ADDRESS(Calculations!$C102,20)))),"","Y")</f>
      </c>
      <c r="G102" s="43">
        <f ca="1">IF(ISERROR(FIND("M",INDIRECT("Calculations!"&amp;ADDRESS(Calculations!$C102,20)))),"","Y")</f>
      </c>
      <c r="H102" s="43">
        <f ca="1">IF(ISERROR(FIND("E",INDIRECT("Calculations!"&amp;ADDRESS(Calculations!$C102,20)))),"","Y")</f>
      </c>
      <c r="I102" s="43">
        <f ca="1">IF(ISERROR(FIND("B",INDIRECT("Calculations!"&amp;ADDRESS(Calculations!$C102,20)))),"","Y")</f>
      </c>
      <c r="J102" s="43">
        <f ca="1">IF(ISERROR(FIND("G",INDIRECT("Calculations!"&amp;ADDRESS(Calculations!$C102,20)))),"","Y")</f>
      </c>
      <c r="K102" s="43">
        <f ca="1">IF(ISERROR(FIND("T",INDIRECT("Calculations!"&amp;ADDRESS(Calculations!$C102,20)))),"","Y")</f>
      </c>
      <c r="L102" s="45">
        <f ca="1">IF(Calculations!A102&gt;Calculations!H$2,"",INDIRECT("Calculations!"&amp;ADDRESS(Calculations!$C102,22)))</f>
      </c>
      <c r="M102" s="45">
        <f>IF(Calculations!A102&gt;Calculations!H$2,"",Calculations!Y$2)</f>
      </c>
      <c r="N102" s="44">
        <f>IF(Calculations!A102&gt;Calculations!H$2,"",IF(Calculations!A102&gt;Calculations!F$2,Calculations!Z$2,Calculations!Z75))</f>
      </c>
      <c r="O102" s="45">
        <f>IF(Calculations!A102&gt;Calculations!H$2,"",IF(Calculations!A102&gt;Calculations!F$2,Calculations!AA$2,Calculations!AA75))</f>
      </c>
      <c r="P102" s="45">
        <f>IF(Calculations!A102&gt;Calculations!H$2,"",IF(Calculations!A102&gt;Calculations!F$2,Calculations!AB$2,Calculations!AB75))</f>
      </c>
      <c r="Q102" s="44">
        <f>IF(Calculations!A102&gt;Calculations!H$2,"",Calculations!AC$2)</f>
      </c>
      <c r="R102" s="44">
        <f>IF(Calculations!A102&gt;Calculations!H$2,"",Calculations!AD$2)</f>
      </c>
      <c r="S102" s="44">
        <f>IF(Calculations!A102&gt;Calculations!H$2,"",Calculations!AE$2)</f>
      </c>
      <c r="T102" s="44">
        <f>IF(Calculations!A102&gt;Calculations!H$2,"",Calculations!AF$2)</f>
      </c>
      <c r="U102" s="44">
        <f>IF(Calculations!A102&gt;Calculations!H$2,"",Calculations!AG$2)</f>
      </c>
      <c r="V102" s="44">
        <f>IF(Calculations!A102&gt;Calculations!H$2,"",Calculations!AH$2)</f>
      </c>
      <c r="W102" s="44">
        <f>IF(Calculations!A102&gt;Calculations!H$2,"",Calculations!AI$2)</f>
      </c>
      <c r="X102" s="46">
        <f>IF(Calculations!A102&gt;Calculations!H$2,"",IF(Calculations!A102&gt;Calculations!F$2,Calculations!AJ$2,Calculations!AJ75))</f>
      </c>
      <c r="Y102" s="44">
        <f>IF(Calculations!A102&gt;Calculations!H$2,"",IF(Calculations!A102&gt;Calculations!F$2,"",Calculations!AK75))</f>
      </c>
      <c r="Z102" s="45">
        <f ca="1">IF(Calculations!A102&gt;Calculations!H$2,"",INDIRECT("Calculations!"&amp;ADDRESS(Calculations!$C102,38)))</f>
      </c>
    </row>
    <row r="103" spans="1:26" ht="12.75">
      <c r="A103" s="42">
        <f>Calculations!B103</f>
      </c>
      <c r="B103" s="43">
        <f ca="1">IF(Calculations!A103&gt;Calculations!H$2,"",IF(Calculations!A103&gt;Calculations!F$2,INDIRECT("Calculations!"&amp;ADDRESS(Calculations!$C103,18)),""))</f>
      </c>
      <c r="C103" s="43">
        <f ca="1">IF(Calculations!A103&gt;Calculations!H$2,"",INDIRECT("Calculations!"&amp;ADDRESS(Calculations!$C103,19)))</f>
      </c>
      <c r="D103" s="47">
        <f ca="1">IF(Calculations!A103&gt;Calculations!H$2,"",INDIRECT("Calculations!"&amp;ADDRESS(Calculations!$C103,24)))</f>
      </c>
      <c r="E103" s="43">
        <f ca="1">IF(ISERROR(FIND("C",INDIRECT("Calculations!"&amp;ADDRESS(Calculations!$C103,20)))),"","Y")</f>
      </c>
      <c r="F103" s="43">
        <f ca="1">IF(ISERROR(FIND("F",INDIRECT("Calculations!"&amp;ADDRESS(Calculations!$C103,20)))),"","Y")</f>
      </c>
      <c r="G103" s="43">
        <f ca="1">IF(ISERROR(FIND("M",INDIRECT("Calculations!"&amp;ADDRESS(Calculations!$C103,20)))),"","Y")</f>
      </c>
      <c r="H103" s="43">
        <f ca="1">IF(ISERROR(FIND("E",INDIRECT("Calculations!"&amp;ADDRESS(Calculations!$C103,20)))),"","Y")</f>
      </c>
      <c r="I103" s="43">
        <f ca="1">IF(ISERROR(FIND("B",INDIRECT("Calculations!"&amp;ADDRESS(Calculations!$C103,20)))),"","Y")</f>
      </c>
      <c r="J103" s="43">
        <f ca="1">IF(ISERROR(FIND("G",INDIRECT("Calculations!"&amp;ADDRESS(Calculations!$C103,20)))),"","Y")</f>
      </c>
      <c r="K103" s="43">
        <f ca="1">IF(ISERROR(FIND("T",INDIRECT("Calculations!"&amp;ADDRESS(Calculations!$C103,20)))),"","Y")</f>
      </c>
      <c r="L103" s="45">
        <f ca="1">IF(Calculations!A103&gt;Calculations!H$2,"",INDIRECT("Calculations!"&amp;ADDRESS(Calculations!$C103,22)))</f>
      </c>
      <c r="M103" s="45">
        <f>IF(Calculations!A103&gt;Calculations!H$2,"",Calculations!Y$2)</f>
      </c>
      <c r="N103" s="44">
        <f>IF(Calculations!A103&gt;Calculations!H$2,"",IF(Calculations!A103&gt;Calculations!F$2,Calculations!Z$2,Calculations!Z76))</f>
      </c>
      <c r="O103" s="45">
        <f>IF(Calculations!A103&gt;Calculations!H$2,"",IF(Calculations!A103&gt;Calculations!F$2,Calculations!AA$2,Calculations!AA76))</f>
      </c>
      <c r="P103" s="45">
        <f>IF(Calculations!A103&gt;Calculations!H$2,"",IF(Calculations!A103&gt;Calculations!F$2,Calculations!AB$2,Calculations!AB76))</f>
      </c>
      <c r="Q103" s="44">
        <f>IF(Calculations!A103&gt;Calculations!H$2,"",Calculations!AC$2)</f>
      </c>
      <c r="R103" s="44">
        <f>IF(Calculations!A103&gt;Calculations!H$2,"",Calculations!AD$2)</f>
      </c>
      <c r="S103" s="44">
        <f>IF(Calculations!A103&gt;Calculations!H$2,"",Calculations!AE$2)</f>
      </c>
      <c r="T103" s="44">
        <f>IF(Calculations!A103&gt;Calculations!H$2,"",Calculations!AF$2)</f>
      </c>
      <c r="U103" s="44">
        <f>IF(Calculations!A103&gt;Calculations!H$2,"",Calculations!AG$2)</f>
      </c>
      <c r="V103" s="44">
        <f>IF(Calculations!A103&gt;Calculations!H$2,"",Calculations!AH$2)</f>
      </c>
      <c r="W103" s="44">
        <f>IF(Calculations!A103&gt;Calculations!H$2,"",Calculations!AI$2)</f>
      </c>
      <c r="X103" s="46">
        <f>IF(Calculations!A103&gt;Calculations!H$2,"",IF(Calculations!A103&gt;Calculations!F$2,Calculations!AJ$2,Calculations!AJ76))</f>
      </c>
      <c r="Y103" s="44">
        <f>IF(Calculations!A103&gt;Calculations!H$2,"",IF(Calculations!A103&gt;Calculations!F$2,"",Calculations!AK76))</f>
      </c>
      <c r="Z103" s="45">
        <f ca="1">IF(Calculations!A103&gt;Calculations!H$2,"",INDIRECT("Calculations!"&amp;ADDRESS(Calculations!$C103,38)))</f>
      </c>
    </row>
    <row r="104" spans="1:26" ht="12.75">
      <c r="A104" s="42">
        <f>Calculations!B104</f>
      </c>
      <c r="B104" s="43">
        <f ca="1">IF(Calculations!A104&gt;Calculations!H$2,"",IF(Calculations!A104&gt;Calculations!F$2,INDIRECT("Calculations!"&amp;ADDRESS(Calculations!$C104,18)),""))</f>
      </c>
      <c r="C104" s="43">
        <f ca="1">IF(Calculations!A104&gt;Calculations!H$2,"",INDIRECT("Calculations!"&amp;ADDRESS(Calculations!$C104,19)))</f>
      </c>
      <c r="D104" s="47">
        <f ca="1">IF(Calculations!A104&gt;Calculations!H$2,"",INDIRECT("Calculations!"&amp;ADDRESS(Calculations!$C104,24)))</f>
      </c>
      <c r="E104" s="43">
        <f ca="1">IF(ISERROR(FIND("C",INDIRECT("Calculations!"&amp;ADDRESS(Calculations!$C104,20)))),"","Y")</f>
      </c>
      <c r="F104" s="43">
        <f ca="1">IF(ISERROR(FIND("F",INDIRECT("Calculations!"&amp;ADDRESS(Calculations!$C104,20)))),"","Y")</f>
      </c>
      <c r="G104" s="43">
        <f ca="1">IF(ISERROR(FIND("M",INDIRECT("Calculations!"&amp;ADDRESS(Calculations!$C104,20)))),"","Y")</f>
      </c>
      <c r="H104" s="43">
        <f ca="1">IF(ISERROR(FIND("E",INDIRECT("Calculations!"&amp;ADDRESS(Calculations!$C104,20)))),"","Y")</f>
      </c>
      <c r="I104" s="43">
        <f ca="1">IF(ISERROR(FIND("B",INDIRECT("Calculations!"&amp;ADDRESS(Calculations!$C104,20)))),"","Y")</f>
      </c>
      <c r="J104" s="43">
        <f ca="1">IF(ISERROR(FIND("G",INDIRECT("Calculations!"&amp;ADDRESS(Calculations!$C104,20)))),"","Y")</f>
      </c>
      <c r="K104" s="43">
        <f ca="1">IF(ISERROR(FIND("T",INDIRECT("Calculations!"&amp;ADDRESS(Calculations!$C104,20)))),"","Y")</f>
      </c>
      <c r="L104" s="45">
        <f ca="1">IF(Calculations!A104&gt;Calculations!H$2,"",INDIRECT("Calculations!"&amp;ADDRESS(Calculations!$C104,22)))</f>
      </c>
      <c r="M104" s="45">
        <f>IF(Calculations!A104&gt;Calculations!H$2,"",Calculations!Y$2)</f>
      </c>
      <c r="N104" s="44">
        <f>IF(Calculations!A104&gt;Calculations!H$2,"",IF(Calculations!A104&gt;Calculations!F$2,Calculations!Z$2,Calculations!Z77))</f>
      </c>
      <c r="O104" s="45">
        <f>IF(Calculations!A104&gt;Calculations!H$2,"",IF(Calculations!A104&gt;Calculations!F$2,Calculations!AA$2,Calculations!AA77))</f>
      </c>
      <c r="P104" s="45">
        <f>IF(Calculations!A104&gt;Calculations!H$2,"",IF(Calculations!A104&gt;Calculations!F$2,Calculations!AB$2,Calculations!AB77))</f>
      </c>
      <c r="Q104" s="44">
        <f>IF(Calculations!A104&gt;Calculations!H$2,"",Calculations!AC$2)</f>
      </c>
      <c r="R104" s="44">
        <f>IF(Calculations!A104&gt;Calculations!H$2,"",Calculations!AD$2)</f>
      </c>
      <c r="S104" s="44">
        <f>IF(Calculations!A104&gt;Calculations!H$2,"",Calculations!AE$2)</f>
      </c>
      <c r="T104" s="44">
        <f>IF(Calculations!A104&gt;Calculations!H$2,"",Calculations!AF$2)</f>
      </c>
      <c r="U104" s="44">
        <f>IF(Calculations!A104&gt;Calculations!H$2,"",Calculations!AG$2)</f>
      </c>
      <c r="V104" s="44">
        <f>IF(Calculations!A104&gt;Calculations!H$2,"",Calculations!AH$2)</f>
      </c>
      <c r="W104" s="44">
        <f>IF(Calculations!A104&gt;Calculations!H$2,"",Calculations!AI$2)</f>
      </c>
      <c r="X104" s="46">
        <f>IF(Calculations!A104&gt;Calculations!H$2,"",IF(Calculations!A104&gt;Calculations!F$2,Calculations!AJ$2,Calculations!AJ77))</f>
      </c>
      <c r="Y104" s="44">
        <f>IF(Calculations!A104&gt;Calculations!H$2,"",IF(Calculations!A104&gt;Calculations!F$2,"",Calculations!AK77))</f>
      </c>
      <c r="Z104" s="45">
        <f ca="1">IF(Calculations!A104&gt;Calculations!H$2,"",INDIRECT("Calculations!"&amp;ADDRESS(Calculations!$C104,38)))</f>
      </c>
    </row>
    <row r="105" spans="1:26" ht="12.75">
      <c r="A105" s="42">
        <f>Calculations!B105</f>
      </c>
      <c r="B105" s="43">
        <f ca="1">IF(Calculations!A105&gt;Calculations!H$2,"",IF(Calculations!A105&gt;Calculations!F$2,INDIRECT("Calculations!"&amp;ADDRESS(Calculations!$C105,18)),""))</f>
      </c>
      <c r="C105" s="43">
        <f ca="1">IF(Calculations!A105&gt;Calculations!H$2,"",INDIRECT("Calculations!"&amp;ADDRESS(Calculations!$C105,19)))</f>
      </c>
      <c r="D105" s="47">
        <f ca="1">IF(Calculations!A105&gt;Calculations!H$2,"",INDIRECT("Calculations!"&amp;ADDRESS(Calculations!$C105,24)))</f>
      </c>
      <c r="E105" s="43">
        <f ca="1">IF(ISERROR(FIND("C",INDIRECT("Calculations!"&amp;ADDRESS(Calculations!$C105,20)))),"","Y")</f>
      </c>
      <c r="F105" s="43">
        <f ca="1">IF(ISERROR(FIND("F",INDIRECT("Calculations!"&amp;ADDRESS(Calculations!$C105,20)))),"","Y")</f>
      </c>
      <c r="G105" s="43">
        <f ca="1">IF(ISERROR(FIND("M",INDIRECT("Calculations!"&amp;ADDRESS(Calculations!$C105,20)))),"","Y")</f>
      </c>
      <c r="H105" s="43">
        <f ca="1">IF(ISERROR(FIND("E",INDIRECT("Calculations!"&amp;ADDRESS(Calculations!$C105,20)))),"","Y")</f>
      </c>
      <c r="I105" s="43">
        <f ca="1">IF(ISERROR(FIND("B",INDIRECT("Calculations!"&amp;ADDRESS(Calculations!$C105,20)))),"","Y")</f>
      </c>
      <c r="J105" s="43">
        <f ca="1">IF(ISERROR(FIND("G",INDIRECT("Calculations!"&amp;ADDRESS(Calculations!$C105,20)))),"","Y")</f>
      </c>
      <c r="K105" s="43">
        <f ca="1">IF(ISERROR(FIND("T",INDIRECT("Calculations!"&amp;ADDRESS(Calculations!$C105,20)))),"","Y")</f>
      </c>
      <c r="L105" s="45">
        <f ca="1">IF(Calculations!A105&gt;Calculations!H$2,"",INDIRECT("Calculations!"&amp;ADDRESS(Calculations!$C105,22)))</f>
      </c>
      <c r="M105" s="45">
        <f>IF(Calculations!A105&gt;Calculations!H$2,"",Calculations!Y$2)</f>
      </c>
      <c r="N105" s="44">
        <f>IF(Calculations!A105&gt;Calculations!H$2,"",IF(Calculations!A105&gt;Calculations!F$2,Calculations!Z$2,Calculations!Z78))</f>
      </c>
      <c r="O105" s="45">
        <f>IF(Calculations!A105&gt;Calculations!H$2,"",IF(Calculations!A105&gt;Calculations!F$2,Calculations!AA$2,Calculations!AA78))</f>
      </c>
      <c r="P105" s="45">
        <f>IF(Calculations!A105&gt;Calculations!H$2,"",IF(Calculations!A105&gt;Calculations!F$2,Calculations!AB$2,Calculations!AB78))</f>
      </c>
      <c r="Q105" s="44">
        <f>IF(Calculations!A105&gt;Calculations!H$2,"",Calculations!AC$2)</f>
      </c>
      <c r="R105" s="44">
        <f>IF(Calculations!A105&gt;Calculations!H$2,"",Calculations!AD$2)</f>
      </c>
      <c r="S105" s="44">
        <f>IF(Calculations!A105&gt;Calculations!H$2,"",Calculations!AE$2)</f>
      </c>
      <c r="T105" s="44">
        <f>IF(Calculations!A105&gt;Calculations!H$2,"",Calculations!AF$2)</f>
      </c>
      <c r="U105" s="44">
        <f>IF(Calculations!A105&gt;Calculations!H$2,"",Calculations!AG$2)</f>
      </c>
      <c r="V105" s="44">
        <f>IF(Calculations!A105&gt;Calculations!H$2,"",Calculations!AH$2)</f>
      </c>
      <c r="W105" s="44">
        <f>IF(Calculations!A105&gt;Calculations!H$2,"",Calculations!AI$2)</f>
      </c>
      <c r="X105" s="46">
        <f>IF(Calculations!A105&gt;Calculations!H$2,"",IF(Calculations!A105&gt;Calculations!F$2,Calculations!AJ$2,Calculations!AJ78))</f>
      </c>
      <c r="Y105" s="44">
        <f>IF(Calculations!A105&gt;Calculations!H$2,"",IF(Calculations!A105&gt;Calculations!F$2,"",Calculations!AK78))</f>
      </c>
      <c r="Z105" s="45">
        <f ca="1">IF(Calculations!A105&gt;Calculations!H$2,"",INDIRECT("Calculations!"&amp;ADDRESS(Calculations!$C105,38)))</f>
      </c>
    </row>
    <row r="106" spans="1:26" ht="12.75">
      <c r="A106" s="42">
        <f>Calculations!B106</f>
      </c>
      <c r="B106" s="43">
        <f ca="1">IF(Calculations!A106&gt;Calculations!H$2,"",IF(Calculations!A106&gt;Calculations!F$2,INDIRECT("Calculations!"&amp;ADDRESS(Calculations!$C106,18)),""))</f>
      </c>
      <c r="C106" s="43">
        <f ca="1">IF(Calculations!A106&gt;Calculations!H$2,"",INDIRECT("Calculations!"&amp;ADDRESS(Calculations!$C106,19)))</f>
      </c>
      <c r="D106" s="47">
        <f ca="1">IF(Calculations!A106&gt;Calculations!H$2,"",INDIRECT("Calculations!"&amp;ADDRESS(Calculations!$C106,24)))</f>
      </c>
      <c r="E106" s="43">
        <f ca="1">IF(ISERROR(FIND("C",INDIRECT("Calculations!"&amp;ADDRESS(Calculations!$C106,20)))),"","Y")</f>
      </c>
      <c r="F106" s="43">
        <f ca="1">IF(ISERROR(FIND("F",INDIRECT("Calculations!"&amp;ADDRESS(Calculations!$C106,20)))),"","Y")</f>
      </c>
      <c r="G106" s="43">
        <f ca="1">IF(ISERROR(FIND("M",INDIRECT("Calculations!"&amp;ADDRESS(Calculations!$C106,20)))),"","Y")</f>
      </c>
      <c r="H106" s="43">
        <f ca="1">IF(ISERROR(FIND("E",INDIRECT("Calculations!"&amp;ADDRESS(Calculations!$C106,20)))),"","Y")</f>
      </c>
      <c r="I106" s="43">
        <f ca="1">IF(ISERROR(FIND("B",INDIRECT("Calculations!"&amp;ADDRESS(Calculations!$C106,20)))),"","Y")</f>
      </c>
      <c r="J106" s="43">
        <f ca="1">IF(ISERROR(FIND("G",INDIRECT("Calculations!"&amp;ADDRESS(Calculations!$C106,20)))),"","Y")</f>
      </c>
      <c r="K106" s="43">
        <f ca="1">IF(ISERROR(FIND("T",INDIRECT("Calculations!"&amp;ADDRESS(Calculations!$C106,20)))),"","Y")</f>
      </c>
      <c r="L106" s="45">
        <f ca="1">IF(Calculations!A106&gt;Calculations!H$2,"",INDIRECT("Calculations!"&amp;ADDRESS(Calculations!$C106,22)))</f>
      </c>
      <c r="M106" s="45">
        <f>IF(Calculations!A106&gt;Calculations!H$2,"",Calculations!Y$2)</f>
      </c>
      <c r="N106" s="44">
        <f>IF(Calculations!A106&gt;Calculations!H$2,"",IF(Calculations!A106&gt;Calculations!F$2,Calculations!Z$2,Calculations!Z79))</f>
      </c>
      <c r="O106" s="45">
        <f>IF(Calculations!A106&gt;Calculations!H$2,"",IF(Calculations!A106&gt;Calculations!F$2,Calculations!AA$2,Calculations!AA79))</f>
      </c>
      <c r="P106" s="45">
        <f>IF(Calculations!A106&gt;Calculations!H$2,"",IF(Calculations!A106&gt;Calculations!F$2,Calculations!AB$2,Calculations!AB79))</f>
      </c>
      <c r="Q106" s="44">
        <f>IF(Calculations!A106&gt;Calculations!H$2,"",Calculations!AC$2)</f>
      </c>
      <c r="R106" s="44">
        <f>IF(Calculations!A106&gt;Calculations!H$2,"",Calculations!AD$2)</f>
      </c>
      <c r="S106" s="44">
        <f>IF(Calculations!A106&gt;Calculations!H$2,"",Calculations!AE$2)</f>
      </c>
      <c r="T106" s="44">
        <f>IF(Calculations!A106&gt;Calculations!H$2,"",Calculations!AF$2)</f>
      </c>
      <c r="U106" s="44">
        <f>IF(Calculations!A106&gt;Calculations!H$2,"",Calculations!AG$2)</f>
      </c>
      <c r="V106" s="44">
        <f>IF(Calculations!A106&gt;Calculations!H$2,"",Calculations!AH$2)</f>
      </c>
      <c r="W106" s="44">
        <f>IF(Calculations!A106&gt;Calculations!H$2,"",Calculations!AI$2)</f>
      </c>
      <c r="X106" s="46">
        <f>IF(Calculations!A106&gt;Calculations!H$2,"",IF(Calculations!A106&gt;Calculations!F$2,Calculations!AJ$2,Calculations!AJ79))</f>
      </c>
      <c r="Y106" s="44">
        <f>IF(Calculations!A106&gt;Calculations!H$2,"",IF(Calculations!A106&gt;Calculations!F$2,"",Calculations!AK79))</f>
      </c>
      <c r="Z106" s="45">
        <f ca="1">IF(Calculations!A106&gt;Calculations!H$2,"",INDIRECT("Calculations!"&amp;ADDRESS(Calculations!$C106,38)))</f>
      </c>
    </row>
    <row r="107" spans="1:26" ht="12.75">
      <c r="A107" s="42">
        <f>Calculations!B107</f>
      </c>
      <c r="B107" s="43">
        <f ca="1">IF(Calculations!A107&gt;Calculations!H$2,"",IF(Calculations!A107&gt;Calculations!F$2,INDIRECT("Calculations!"&amp;ADDRESS(Calculations!$C107,18)),""))</f>
      </c>
      <c r="C107" s="43">
        <f ca="1">IF(Calculations!A107&gt;Calculations!H$2,"",INDIRECT("Calculations!"&amp;ADDRESS(Calculations!$C107,19)))</f>
      </c>
      <c r="D107" s="47">
        <f ca="1">IF(Calculations!A107&gt;Calculations!H$2,"",INDIRECT("Calculations!"&amp;ADDRESS(Calculations!$C107,24)))</f>
      </c>
      <c r="E107" s="43">
        <f ca="1">IF(ISERROR(FIND("C",INDIRECT("Calculations!"&amp;ADDRESS(Calculations!$C107,20)))),"","Y")</f>
      </c>
      <c r="F107" s="43">
        <f ca="1">IF(ISERROR(FIND("F",INDIRECT("Calculations!"&amp;ADDRESS(Calculations!$C107,20)))),"","Y")</f>
      </c>
      <c r="G107" s="43">
        <f ca="1">IF(ISERROR(FIND("M",INDIRECT("Calculations!"&amp;ADDRESS(Calculations!$C107,20)))),"","Y")</f>
      </c>
      <c r="H107" s="43">
        <f ca="1">IF(ISERROR(FIND("E",INDIRECT("Calculations!"&amp;ADDRESS(Calculations!$C107,20)))),"","Y")</f>
      </c>
      <c r="I107" s="43">
        <f ca="1">IF(ISERROR(FIND("B",INDIRECT("Calculations!"&amp;ADDRESS(Calculations!$C107,20)))),"","Y")</f>
      </c>
      <c r="J107" s="43">
        <f ca="1">IF(ISERROR(FIND("G",INDIRECT("Calculations!"&amp;ADDRESS(Calculations!$C107,20)))),"","Y")</f>
      </c>
      <c r="K107" s="43">
        <f ca="1">IF(ISERROR(FIND("T",INDIRECT("Calculations!"&amp;ADDRESS(Calculations!$C107,20)))),"","Y")</f>
      </c>
      <c r="L107" s="45">
        <f ca="1">IF(Calculations!A107&gt;Calculations!H$2,"",INDIRECT("Calculations!"&amp;ADDRESS(Calculations!$C107,22)))</f>
      </c>
      <c r="M107" s="45">
        <f>IF(Calculations!A107&gt;Calculations!H$2,"",Calculations!Y$2)</f>
      </c>
      <c r="N107" s="44">
        <f>IF(Calculations!A107&gt;Calculations!H$2,"",IF(Calculations!A107&gt;Calculations!F$2,Calculations!Z$2,Calculations!Z80))</f>
      </c>
      <c r="O107" s="45">
        <f>IF(Calculations!A107&gt;Calculations!H$2,"",IF(Calculations!A107&gt;Calculations!F$2,Calculations!AA$2,Calculations!AA80))</f>
      </c>
      <c r="P107" s="45">
        <f>IF(Calculations!A107&gt;Calculations!H$2,"",IF(Calculations!A107&gt;Calculations!F$2,Calculations!AB$2,Calculations!AB80))</f>
      </c>
      <c r="Q107" s="44">
        <f>IF(Calculations!A107&gt;Calculations!H$2,"",Calculations!AC$2)</f>
      </c>
      <c r="R107" s="44">
        <f>IF(Calculations!A107&gt;Calculations!H$2,"",Calculations!AD$2)</f>
      </c>
      <c r="S107" s="44">
        <f>IF(Calculations!A107&gt;Calculations!H$2,"",Calculations!AE$2)</f>
      </c>
      <c r="T107" s="44">
        <f>IF(Calculations!A107&gt;Calculations!H$2,"",Calculations!AF$2)</f>
      </c>
      <c r="U107" s="44">
        <f>IF(Calculations!A107&gt;Calculations!H$2,"",Calculations!AG$2)</f>
      </c>
      <c r="V107" s="44">
        <f>IF(Calculations!A107&gt;Calculations!H$2,"",Calculations!AH$2)</f>
      </c>
      <c r="W107" s="44">
        <f>IF(Calculations!A107&gt;Calculations!H$2,"",Calculations!AI$2)</f>
      </c>
      <c r="X107" s="46">
        <f>IF(Calculations!A107&gt;Calculations!H$2,"",IF(Calculations!A107&gt;Calculations!F$2,Calculations!AJ$2,Calculations!AJ80))</f>
      </c>
      <c r="Y107" s="44">
        <f>IF(Calculations!A107&gt;Calculations!H$2,"",IF(Calculations!A107&gt;Calculations!F$2,"",Calculations!AK80))</f>
      </c>
      <c r="Z107" s="45">
        <f ca="1">IF(Calculations!A107&gt;Calculations!H$2,"",INDIRECT("Calculations!"&amp;ADDRESS(Calculations!$C107,38)))</f>
      </c>
    </row>
    <row r="108" spans="1:26" ht="12.75">
      <c r="A108" s="42">
        <f>Calculations!B108</f>
      </c>
      <c r="B108" s="43">
        <f ca="1">IF(Calculations!A108&gt;Calculations!H$2,"",IF(Calculations!A108&gt;Calculations!F$2,INDIRECT("Calculations!"&amp;ADDRESS(Calculations!$C108,18)),""))</f>
      </c>
      <c r="C108" s="43">
        <f ca="1">IF(Calculations!A108&gt;Calculations!H$2,"",INDIRECT("Calculations!"&amp;ADDRESS(Calculations!$C108,19)))</f>
      </c>
      <c r="D108" s="47">
        <f ca="1">IF(Calculations!A108&gt;Calculations!H$2,"",INDIRECT("Calculations!"&amp;ADDRESS(Calculations!$C108,24)))</f>
      </c>
      <c r="E108" s="43">
        <f ca="1">IF(ISERROR(FIND("C",INDIRECT("Calculations!"&amp;ADDRESS(Calculations!$C108,20)))),"","Y")</f>
      </c>
      <c r="F108" s="43">
        <f ca="1">IF(ISERROR(FIND("F",INDIRECT("Calculations!"&amp;ADDRESS(Calculations!$C108,20)))),"","Y")</f>
      </c>
      <c r="G108" s="43">
        <f ca="1">IF(ISERROR(FIND("M",INDIRECT("Calculations!"&amp;ADDRESS(Calculations!$C108,20)))),"","Y")</f>
      </c>
      <c r="H108" s="43">
        <f ca="1">IF(ISERROR(FIND("E",INDIRECT("Calculations!"&amp;ADDRESS(Calculations!$C108,20)))),"","Y")</f>
      </c>
      <c r="I108" s="43">
        <f ca="1">IF(ISERROR(FIND("B",INDIRECT("Calculations!"&amp;ADDRESS(Calculations!$C108,20)))),"","Y")</f>
      </c>
      <c r="J108" s="43">
        <f ca="1">IF(ISERROR(FIND("G",INDIRECT("Calculations!"&amp;ADDRESS(Calculations!$C108,20)))),"","Y")</f>
      </c>
      <c r="K108" s="43">
        <f ca="1">IF(ISERROR(FIND("T",INDIRECT("Calculations!"&amp;ADDRESS(Calculations!$C108,20)))),"","Y")</f>
      </c>
      <c r="L108" s="45">
        <f ca="1">IF(Calculations!A108&gt;Calculations!H$2,"",INDIRECT("Calculations!"&amp;ADDRESS(Calculations!$C108,22)))</f>
      </c>
      <c r="M108" s="45">
        <f>IF(Calculations!A108&gt;Calculations!H$2,"",Calculations!Y$2)</f>
      </c>
      <c r="N108" s="44">
        <f>IF(Calculations!A108&gt;Calculations!H$2,"",IF(Calculations!A108&gt;Calculations!F$2,Calculations!Z$2,Calculations!Z81))</f>
      </c>
      <c r="O108" s="45">
        <f>IF(Calculations!A108&gt;Calculations!H$2,"",IF(Calculations!A108&gt;Calculations!F$2,Calculations!AA$2,Calculations!AA81))</f>
      </c>
      <c r="P108" s="45">
        <f>IF(Calculations!A108&gt;Calculations!H$2,"",IF(Calculations!A108&gt;Calculations!F$2,Calculations!AB$2,Calculations!AB81))</f>
      </c>
      <c r="Q108" s="44">
        <f>IF(Calculations!A108&gt;Calculations!H$2,"",Calculations!AC$2)</f>
      </c>
      <c r="R108" s="44">
        <f>IF(Calculations!A108&gt;Calculations!H$2,"",Calculations!AD$2)</f>
      </c>
      <c r="S108" s="44">
        <f>IF(Calculations!A108&gt;Calculations!H$2,"",Calculations!AE$2)</f>
      </c>
      <c r="T108" s="44">
        <f>IF(Calculations!A108&gt;Calculations!H$2,"",Calculations!AF$2)</f>
      </c>
      <c r="U108" s="44">
        <f>IF(Calculations!A108&gt;Calculations!H$2,"",Calculations!AG$2)</f>
      </c>
      <c r="V108" s="44">
        <f>IF(Calculations!A108&gt;Calculations!H$2,"",Calculations!AH$2)</f>
      </c>
      <c r="W108" s="44">
        <f>IF(Calculations!A108&gt;Calculations!H$2,"",Calculations!AI$2)</f>
      </c>
      <c r="X108" s="46">
        <f>IF(Calculations!A108&gt;Calculations!H$2,"",IF(Calculations!A108&gt;Calculations!F$2,Calculations!AJ$2,Calculations!AJ81))</f>
      </c>
      <c r="Y108" s="44">
        <f>IF(Calculations!A108&gt;Calculations!H$2,"",IF(Calculations!A108&gt;Calculations!F$2,"",Calculations!AK81))</f>
      </c>
      <c r="Z108" s="45">
        <f ca="1">IF(Calculations!A108&gt;Calculations!H$2,"",INDIRECT("Calculations!"&amp;ADDRESS(Calculations!$C108,38)))</f>
      </c>
    </row>
    <row r="109" spans="1:26" ht="12.75">
      <c r="A109" s="42">
        <f>Calculations!B109</f>
      </c>
      <c r="B109" s="43">
        <f ca="1">IF(Calculations!A109&gt;Calculations!H$2,"",IF(Calculations!A109&gt;Calculations!F$2,INDIRECT("Calculations!"&amp;ADDRESS(Calculations!$C109,18)),""))</f>
      </c>
      <c r="C109" s="43">
        <f ca="1">IF(Calculations!A109&gt;Calculations!H$2,"",INDIRECT("Calculations!"&amp;ADDRESS(Calculations!$C109,19)))</f>
      </c>
      <c r="D109" s="47">
        <f ca="1">IF(Calculations!A109&gt;Calculations!H$2,"",INDIRECT("Calculations!"&amp;ADDRESS(Calculations!$C109,24)))</f>
      </c>
      <c r="E109" s="43">
        <f ca="1">IF(ISERROR(FIND("C",INDIRECT("Calculations!"&amp;ADDRESS(Calculations!$C109,20)))),"","Y")</f>
      </c>
      <c r="F109" s="43">
        <f ca="1">IF(ISERROR(FIND("F",INDIRECT("Calculations!"&amp;ADDRESS(Calculations!$C109,20)))),"","Y")</f>
      </c>
      <c r="G109" s="43">
        <f ca="1">IF(ISERROR(FIND("M",INDIRECT("Calculations!"&amp;ADDRESS(Calculations!$C109,20)))),"","Y")</f>
      </c>
      <c r="H109" s="43">
        <f ca="1">IF(ISERROR(FIND("E",INDIRECT("Calculations!"&amp;ADDRESS(Calculations!$C109,20)))),"","Y")</f>
      </c>
      <c r="I109" s="43">
        <f ca="1">IF(ISERROR(FIND("B",INDIRECT("Calculations!"&amp;ADDRESS(Calculations!$C109,20)))),"","Y")</f>
      </c>
      <c r="J109" s="43">
        <f ca="1">IF(ISERROR(FIND("G",INDIRECT("Calculations!"&amp;ADDRESS(Calculations!$C109,20)))),"","Y")</f>
      </c>
      <c r="K109" s="43">
        <f ca="1">IF(ISERROR(FIND("T",INDIRECT("Calculations!"&amp;ADDRESS(Calculations!$C109,20)))),"","Y")</f>
      </c>
      <c r="L109" s="45">
        <f ca="1">IF(Calculations!A109&gt;Calculations!H$2,"",INDIRECT("Calculations!"&amp;ADDRESS(Calculations!$C109,22)))</f>
      </c>
      <c r="M109" s="45">
        <f>IF(Calculations!A109&gt;Calculations!H$2,"",Calculations!Y$2)</f>
      </c>
      <c r="N109" s="44">
        <f>IF(Calculations!A109&gt;Calculations!H$2,"",IF(Calculations!A109&gt;Calculations!F$2,Calculations!Z$2,Calculations!Z82))</f>
      </c>
      <c r="O109" s="45">
        <f>IF(Calculations!A109&gt;Calculations!H$2,"",IF(Calculations!A109&gt;Calculations!F$2,Calculations!AA$2,Calculations!AA82))</f>
      </c>
      <c r="P109" s="45">
        <f>IF(Calculations!A109&gt;Calculations!H$2,"",IF(Calculations!A109&gt;Calculations!F$2,Calculations!AB$2,Calculations!AB82))</f>
      </c>
      <c r="Q109" s="44">
        <f>IF(Calculations!A109&gt;Calculations!H$2,"",Calculations!AC$2)</f>
      </c>
      <c r="R109" s="44">
        <f>IF(Calculations!A109&gt;Calculations!H$2,"",Calculations!AD$2)</f>
      </c>
      <c r="S109" s="44">
        <f>IF(Calculations!A109&gt;Calculations!H$2,"",Calculations!AE$2)</f>
      </c>
      <c r="T109" s="44">
        <f>IF(Calculations!A109&gt;Calculations!H$2,"",Calculations!AF$2)</f>
      </c>
      <c r="U109" s="44">
        <f>IF(Calculations!A109&gt;Calculations!H$2,"",Calculations!AG$2)</f>
      </c>
      <c r="V109" s="44">
        <f>IF(Calculations!A109&gt;Calculations!H$2,"",Calculations!AH$2)</f>
      </c>
      <c r="W109" s="44">
        <f>IF(Calculations!A109&gt;Calculations!H$2,"",Calculations!AI$2)</f>
      </c>
      <c r="X109" s="46">
        <f>IF(Calculations!A109&gt;Calculations!H$2,"",IF(Calculations!A109&gt;Calculations!F$2,Calculations!AJ$2,Calculations!AJ82))</f>
      </c>
      <c r="Y109" s="44">
        <f>IF(Calculations!A109&gt;Calculations!H$2,"",IF(Calculations!A109&gt;Calculations!F$2,"",Calculations!AK82))</f>
      </c>
      <c r="Z109" s="45">
        <f ca="1">IF(Calculations!A109&gt;Calculations!H$2,"",INDIRECT("Calculations!"&amp;ADDRESS(Calculations!$C109,38)))</f>
      </c>
    </row>
    <row r="110" spans="1:26" ht="12.75">
      <c r="A110" s="42">
        <f>Calculations!B110</f>
      </c>
      <c r="B110" s="43">
        <f ca="1">IF(Calculations!A110&gt;Calculations!H$2,"",IF(Calculations!A110&gt;Calculations!F$2,INDIRECT("Calculations!"&amp;ADDRESS(Calculations!$C110,18)),""))</f>
      </c>
      <c r="C110" s="43">
        <f ca="1">IF(Calculations!A110&gt;Calculations!H$2,"",INDIRECT("Calculations!"&amp;ADDRESS(Calculations!$C110,19)))</f>
      </c>
      <c r="D110" s="47">
        <f ca="1">IF(Calculations!A110&gt;Calculations!H$2,"",INDIRECT("Calculations!"&amp;ADDRESS(Calculations!$C110,24)))</f>
      </c>
      <c r="E110" s="43">
        <f ca="1">IF(ISERROR(FIND("C",INDIRECT("Calculations!"&amp;ADDRESS(Calculations!$C110,20)))),"","Y")</f>
      </c>
      <c r="F110" s="43">
        <f ca="1">IF(ISERROR(FIND("F",INDIRECT("Calculations!"&amp;ADDRESS(Calculations!$C110,20)))),"","Y")</f>
      </c>
      <c r="G110" s="43">
        <f ca="1">IF(ISERROR(FIND("M",INDIRECT("Calculations!"&amp;ADDRESS(Calculations!$C110,20)))),"","Y")</f>
      </c>
      <c r="H110" s="43">
        <f ca="1">IF(ISERROR(FIND("E",INDIRECT("Calculations!"&amp;ADDRESS(Calculations!$C110,20)))),"","Y")</f>
      </c>
      <c r="I110" s="43">
        <f ca="1">IF(ISERROR(FIND("B",INDIRECT("Calculations!"&amp;ADDRESS(Calculations!$C110,20)))),"","Y")</f>
      </c>
      <c r="J110" s="43">
        <f ca="1">IF(ISERROR(FIND("G",INDIRECT("Calculations!"&amp;ADDRESS(Calculations!$C110,20)))),"","Y")</f>
      </c>
      <c r="K110" s="43">
        <f ca="1">IF(ISERROR(FIND("T",INDIRECT("Calculations!"&amp;ADDRESS(Calculations!$C110,20)))),"","Y")</f>
      </c>
      <c r="L110" s="45">
        <f ca="1">IF(Calculations!A110&gt;Calculations!H$2,"",INDIRECT("Calculations!"&amp;ADDRESS(Calculations!$C110,22)))</f>
      </c>
      <c r="M110" s="45">
        <f>IF(Calculations!A110&gt;Calculations!H$2,"",Calculations!Y$2)</f>
      </c>
      <c r="N110" s="44">
        <f>IF(Calculations!A110&gt;Calculations!H$2,"",IF(Calculations!A110&gt;Calculations!F$2,Calculations!Z$2,Calculations!Z83))</f>
      </c>
      <c r="O110" s="45">
        <f>IF(Calculations!A110&gt;Calculations!H$2,"",IF(Calculations!A110&gt;Calculations!F$2,Calculations!AA$2,Calculations!AA83))</f>
      </c>
      <c r="P110" s="45">
        <f>IF(Calculations!A110&gt;Calculations!H$2,"",IF(Calculations!A110&gt;Calculations!F$2,Calculations!AB$2,Calculations!AB83))</f>
      </c>
      <c r="Q110" s="44">
        <f>IF(Calculations!A110&gt;Calculations!H$2,"",Calculations!AC$2)</f>
      </c>
      <c r="R110" s="44">
        <f>IF(Calculations!A110&gt;Calculations!H$2,"",Calculations!AD$2)</f>
      </c>
      <c r="S110" s="44">
        <f>IF(Calculations!A110&gt;Calculations!H$2,"",Calculations!AE$2)</f>
      </c>
      <c r="T110" s="44">
        <f>IF(Calculations!A110&gt;Calculations!H$2,"",Calculations!AF$2)</f>
      </c>
      <c r="U110" s="44">
        <f>IF(Calculations!A110&gt;Calculations!H$2,"",Calculations!AG$2)</f>
      </c>
      <c r="V110" s="44">
        <f>IF(Calculations!A110&gt;Calculations!H$2,"",Calculations!AH$2)</f>
      </c>
      <c r="W110" s="44">
        <f>IF(Calculations!A110&gt;Calculations!H$2,"",Calculations!AI$2)</f>
      </c>
      <c r="X110" s="46">
        <f>IF(Calculations!A110&gt;Calculations!H$2,"",IF(Calculations!A110&gt;Calculations!F$2,Calculations!AJ$2,Calculations!AJ83))</f>
      </c>
      <c r="Y110" s="44">
        <f>IF(Calculations!A110&gt;Calculations!H$2,"",IF(Calculations!A110&gt;Calculations!F$2,"",Calculations!AK83))</f>
      </c>
      <c r="Z110" s="45">
        <f ca="1">IF(Calculations!A110&gt;Calculations!H$2,"",INDIRECT("Calculations!"&amp;ADDRESS(Calculations!$C110,38)))</f>
      </c>
    </row>
    <row r="111" spans="1:26" ht="12.75">
      <c r="A111" s="42">
        <f>Calculations!B111</f>
      </c>
      <c r="B111" s="43">
        <f ca="1">IF(Calculations!A111&gt;Calculations!H$2,"",IF(Calculations!A111&gt;Calculations!F$2,INDIRECT("Calculations!"&amp;ADDRESS(Calculations!$C111,18)),""))</f>
      </c>
      <c r="C111" s="43">
        <f ca="1">IF(Calculations!A111&gt;Calculations!H$2,"",INDIRECT("Calculations!"&amp;ADDRESS(Calculations!$C111,19)))</f>
      </c>
      <c r="D111" s="47">
        <f ca="1">IF(Calculations!A111&gt;Calculations!H$2,"",INDIRECT("Calculations!"&amp;ADDRESS(Calculations!$C111,24)))</f>
      </c>
      <c r="E111" s="43">
        <f ca="1">IF(ISERROR(FIND("C",INDIRECT("Calculations!"&amp;ADDRESS(Calculations!$C111,20)))),"","Y")</f>
      </c>
      <c r="F111" s="43">
        <f ca="1">IF(ISERROR(FIND("F",INDIRECT("Calculations!"&amp;ADDRESS(Calculations!$C111,20)))),"","Y")</f>
      </c>
      <c r="G111" s="43">
        <f ca="1">IF(ISERROR(FIND("M",INDIRECT("Calculations!"&amp;ADDRESS(Calculations!$C111,20)))),"","Y")</f>
      </c>
      <c r="H111" s="43">
        <f ca="1">IF(ISERROR(FIND("E",INDIRECT("Calculations!"&amp;ADDRESS(Calculations!$C111,20)))),"","Y")</f>
      </c>
      <c r="I111" s="43">
        <f ca="1">IF(ISERROR(FIND("B",INDIRECT("Calculations!"&amp;ADDRESS(Calculations!$C111,20)))),"","Y")</f>
      </c>
      <c r="J111" s="43">
        <f ca="1">IF(ISERROR(FIND("G",INDIRECT("Calculations!"&amp;ADDRESS(Calculations!$C111,20)))),"","Y")</f>
      </c>
      <c r="K111" s="43">
        <f ca="1">IF(ISERROR(FIND("T",INDIRECT("Calculations!"&amp;ADDRESS(Calculations!$C111,20)))),"","Y")</f>
      </c>
      <c r="L111" s="45">
        <f ca="1">IF(Calculations!A111&gt;Calculations!H$2,"",INDIRECT("Calculations!"&amp;ADDRESS(Calculations!$C111,22)))</f>
      </c>
      <c r="M111" s="45">
        <f>IF(Calculations!A111&gt;Calculations!H$2,"",Calculations!Y$2)</f>
      </c>
      <c r="N111" s="44">
        <f>IF(Calculations!A111&gt;Calculations!H$2,"",IF(Calculations!A111&gt;Calculations!F$2,Calculations!Z$2,Calculations!Z84))</f>
      </c>
      <c r="O111" s="45">
        <f>IF(Calculations!A111&gt;Calculations!H$2,"",IF(Calculations!A111&gt;Calculations!F$2,Calculations!AA$2,Calculations!AA84))</f>
      </c>
      <c r="P111" s="45">
        <f>IF(Calculations!A111&gt;Calculations!H$2,"",IF(Calculations!A111&gt;Calculations!F$2,Calculations!AB$2,Calculations!AB84))</f>
      </c>
      <c r="Q111" s="44">
        <f>IF(Calculations!A111&gt;Calculations!H$2,"",Calculations!AC$2)</f>
      </c>
      <c r="R111" s="44">
        <f>IF(Calculations!A111&gt;Calculations!H$2,"",Calculations!AD$2)</f>
      </c>
      <c r="S111" s="44">
        <f>IF(Calculations!A111&gt;Calculations!H$2,"",Calculations!AE$2)</f>
      </c>
      <c r="T111" s="44">
        <f>IF(Calculations!A111&gt;Calculations!H$2,"",Calculations!AF$2)</f>
      </c>
      <c r="U111" s="44">
        <f>IF(Calculations!A111&gt;Calculations!H$2,"",Calculations!AG$2)</f>
      </c>
      <c r="V111" s="44">
        <f>IF(Calculations!A111&gt;Calculations!H$2,"",Calculations!AH$2)</f>
      </c>
      <c r="W111" s="44">
        <f>IF(Calculations!A111&gt;Calculations!H$2,"",Calculations!AI$2)</f>
      </c>
      <c r="X111" s="46">
        <f>IF(Calculations!A111&gt;Calculations!H$2,"",IF(Calculations!A111&gt;Calculations!F$2,Calculations!AJ$2,Calculations!AJ84))</f>
      </c>
      <c r="Y111" s="44">
        <f>IF(Calculations!A111&gt;Calculations!H$2,"",IF(Calculations!A111&gt;Calculations!F$2,"",Calculations!AK84))</f>
      </c>
      <c r="Z111" s="45">
        <f ca="1">IF(Calculations!A111&gt;Calculations!H$2,"",INDIRECT("Calculations!"&amp;ADDRESS(Calculations!$C111,38)))</f>
      </c>
    </row>
    <row r="112" spans="1:26" ht="12.75">
      <c r="A112" s="42">
        <f>Calculations!B112</f>
      </c>
      <c r="B112" s="43">
        <f ca="1">IF(Calculations!A112&gt;Calculations!H$2,"",IF(Calculations!A112&gt;Calculations!F$2,INDIRECT("Calculations!"&amp;ADDRESS(Calculations!$C112,18)),""))</f>
      </c>
      <c r="C112" s="43">
        <f ca="1">IF(Calculations!A112&gt;Calculations!H$2,"",INDIRECT("Calculations!"&amp;ADDRESS(Calculations!$C112,19)))</f>
      </c>
      <c r="D112" s="47">
        <f ca="1">IF(Calculations!A112&gt;Calculations!H$2,"",INDIRECT("Calculations!"&amp;ADDRESS(Calculations!$C112,24)))</f>
      </c>
      <c r="E112" s="43">
        <f ca="1">IF(ISERROR(FIND("C",INDIRECT("Calculations!"&amp;ADDRESS(Calculations!$C112,20)))),"","Y")</f>
      </c>
      <c r="F112" s="43">
        <f ca="1">IF(ISERROR(FIND("F",INDIRECT("Calculations!"&amp;ADDRESS(Calculations!$C112,20)))),"","Y")</f>
      </c>
      <c r="G112" s="43">
        <f ca="1">IF(ISERROR(FIND("M",INDIRECT("Calculations!"&amp;ADDRESS(Calculations!$C112,20)))),"","Y")</f>
      </c>
      <c r="H112" s="43">
        <f ca="1">IF(ISERROR(FIND("E",INDIRECT("Calculations!"&amp;ADDRESS(Calculations!$C112,20)))),"","Y")</f>
      </c>
      <c r="I112" s="43">
        <f ca="1">IF(ISERROR(FIND("B",INDIRECT("Calculations!"&amp;ADDRESS(Calculations!$C112,20)))),"","Y")</f>
      </c>
      <c r="J112" s="43">
        <f ca="1">IF(ISERROR(FIND("G",INDIRECT("Calculations!"&amp;ADDRESS(Calculations!$C112,20)))),"","Y")</f>
      </c>
      <c r="K112" s="43">
        <f ca="1">IF(ISERROR(FIND("T",INDIRECT("Calculations!"&amp;ADDRESS(Calculations!$C112,20)))),"","Y")</f>
      </c>
      <c r="L112" s="45">
        <f ca="1">IF(Calculations!A112&gt;Calculations!H$2,"",INDIRECT("Calculations!"&amp;ADDRESS(Calculations!$C112,22)))</f>
      </c>
      <c r="M112" s="45">
        <f>IF(Calculations!A112&gt;Calculations!H$2,"",Calculations!Y$2)</f>
      </c>
      <c r="N112" s="44">
        <f>IF(Calculations!A112&gt;Calculations!H$2,"",IF(Calculations!A112&gt;Calculations!F$2,Calculations!Z$2,Calculations!Z85))</f>
      </c>
      <c r="O112" s="45">
        <f>IF(Calculations!A112&gt;Calculations!H$2,"",IF(Calculations!A112&gt;Calculations!F$2,Calculations!AA$2,Calculations!AA85))</f>
      </c>
      <c r="P112" s="45">
        <f>IF(Calculations!A112&gt;Calculations!H$2,"",IF(Calculations!A112&gt;Calculations!F$2,Calculations!AB$2,Calculations!AB85))</f>
      </c>
      <c r="Q112" s="44">
        <f>IF(Calculations!A112&gt;Calculations!H$2,"",Calculations!AC$2)</f>
      </c>
      <c r="R112" s="44">
        <f>IF(Calculations!A112&gt;Calculations!H$2,"",Calculations!AD$2)</f>
      </c>
      <c r="S112" s="44">
        <f>IF(Calculations!A112&gt;Calculations!H$2,"",Calculations!AE$2)</f>
      </c>
      <c r="T112" s="44">
        <f>IF(Calculations!A112&gt;Calculations!H$2,"",Calculations!AF$2)</f>
      </c>
      <c r="U112" s="44">
        <f>IF(Calculations!A112&gt;Calculations!H$2,"",Calculations!AG$2)</f>
      </c>
      <c r="V112" s="44">
        <f>IF(Calculations!A112&gt;Calculations!H$2,"",Calculations!AH$2)</f>
      </c>
      <c r="W112" s="44">
        <f>IF(Calculations!A112&gt;Calculations!H$2,"",Calculations!AI$2)</f>
      </c>
      <c r="X112" s="46">
        <f>IF(Calculations!A112&gt;Calculations!H$2,"",IF(Calculations!A112&gt;Calculations!F$2,Calculations!AJ$2,Calculations!AJ85))</f>
      </c>
      <c r="Y112" s="44">
        <f>IF(Calculations!A112&gt;Calculations!H$2,"",IF(Calculations!A112&gt;Calculations!F$2,"",Calculations!AK85))</f>
      </c>
      <c r="Z112" s="45">
        <f ca="1">IF(Calculations!A112&gt;Calculations!H$2,"",INDIRECT("Calculations!"&amp;ADDRESS(Calculations!$C112,38)))</f>
      </c>
    </row>
    <row r="113" spans="1:26" ht="12.75">
      <c r="A113" s="42">
        <f>Calculations!B113</f>
      </c>
      <c r="B113" s="43">
        <f ca="1">IF(Calculations!A113&gt;Calculations!H$2,"",IF(Calculations!A113&gt;Calculations!F$2,INDIRECT("Calculations!"&amp;ADDRESS(Calculations!$C113,18)),""))</f>
      </c>
      <c r="C113" s="43">
        <f ca="1">IF(Calculations!A113&gt;Calculations!H$2,"",INDIRECT("Calculations!"&amp;ADDRESS(Calculations!$C113,19)))</f>
      </c>
      <c r="D113" s="47">
        <f ca="1">IF(Calculations!A113&gt;Calculations!H$2,"",INDIRECT("Calculations!"&amp;ADDRESS(Calculations!$C113,24)))</f>
      </c>
      <c r="E113" s="43">
        <f ca="1">IF(ISERROR(FIND("C",INDIRECT("Calculations!"&amp;ADDRESS(Calculations!$C113,20)))),"","Y")</f>
      </c>
      <c r="F113" s="43">
        <f ca="1">IF(ISERROR(FIND("F",INDIRECT("Calculations!"&amp;ADDRESS(Calculations!$C113,20)))),"","Y")</f>
      </c>
      <c r="G113" s="43">
        <f ca="1">IF(ISERROR(FIND("M",INDIRECT("Calculations!"&amp;ADDRESS(Calculations!$C113,20)))),"","Y")</f>
      </c>
      <c r="H113" s="43">
        <f ca="1">IF(ISERROR(FIND("E",INDIRECT("Calculations!"&amp;ADDRESS(Calculations!$C113,20)))),"","Y")</f>
      </c>
      <c r="I113" s="43">
        <f ca="1">IF(ISERROR(FIND("B",INDIRECT("Calculations!"&amp;ADDRESS(Calculations!$C113,20)))),"","Y")</f>
      </c>
      <c r="J113" s="43">
        <f ca="1">IF(ISERROR(FIND("G",INDIRECT("Calculations!"&amp;ADDRESS(Calculations!$C113,20)))),"","Y")</f>
      </c>
      <c r="K113" s="43">
        <f ca="1">IF(ISERROR(FIND("T",INDIRECT("Calculations!"&amp;ADDRESS(Calculations!$C113,20)))),"","Y")</f>
      </c>
      <c r="L113" s="45">
        <f ca="1">IF(Calculations!A113&gt;Calculations!H$2,"",INDIRECT("Calculations!"&amp;ADDRESS(Calculations!$C113,22)))</f>
      </c>
      <c r="M113" s="45">
        <f>IF(Calculations!A113&gt;Calculations!H$2,"",Calculations!Y$2)</f>
      </c>
      <c r="N113" s="44">
        <f>IF(Calculations!A113&gt;Calculations!H$2,"",IF(Calculations!A113&gt;Calculations!F$2,Calculations!Z$2,Calculations!Z86))</f>
      </c>
      <c r="O113" s="45">
        <f>IF(Calculations!A113&gt;Calculations!H$2,"",IF(Calculations!A113&gt;Calculations!F$2,Calculations!AA$2,Calculations!AA86))</f>
      </c>
      <c r="P113" s="45">
        <f>IF(Calculations!A113&gt;Calculations!H$2,"",IF(Calculations!A113&gt;Calculations!F$2,Calculations!AB$2,Calculations!AB86))</f>
      </c>
      <c r="Q113" s="44">
        <f>IF(Calculations!A113&gt;Calculations!H$2,"",Calculations!AC$2)</f>
      </c>
      <c r="R113" s="44">
        <f>IF(Calculations!A113&gt;Calculations!H$2,"",Calculations!AD$2)</f>
      </c>
      <c r="S113" s="44">
        <f>IF(Calculations!A113&gt;Calculations!H$2,"",Calculations!AE$2)</f>
      </c>
      <c r="T113" s="44">
        <f>IF(Calculations!A113&gt;Calculations!H$2,"",Calculations!AF$2)</f>
      </c>
      <c r="U113" s="44">
        <f>IF(Calculations!A113&gt;Calculations!H$2,"",Calculations!AG$2)</f>
      </c>
      <c r="V113" s="44">
        <f>IF(Calculations!A113&gt;Calculations!H$2,"",Calculations!AH$2)</f>
      </c>
      <c r="W113" s="44">
        <f>IF(Calculations!A113&gt;Calculations!H$2,"",Calculations!AI$2)</f>
      </c>
      <c r="X113" s="46">
        <f>IF(Calculations!A113&gt;Calculations!H$2,"",IF(Calculations!A113&gt;Calculations!F$2,Calculations!AJ$2,Calculations!AJ86))</f>
      </c>
      <c r="Y113" s="44">
        <f>IF(Calculations!A113&gt;Calculations!H$2,"",IF(Calculations!A113&gt;Calculations!F$2,"",Calculations!AK86))</f>
      </c>
      <c r="Z113" s="45">
        <f ca="1">IF(Calculations!A113&gt;Calculations!H$2,"",INDIRECT("Calculations!"&amp;ADDRESS(Calculations!$C113,38)))</f>
      </c>
    </row>
    <row r="114" spans="1:26" ht="12.75">
      <c r="A114" s="42">
        <f>Calculations!B114</f>
      </c>
      <c r="B114" s="43">
        <f ca="1">IF(Calculations!A114&gt;Calculations!H$2,"",IF(Calculations!A114&gt;Calculations!F$2,INDIRECT("Calculations!"&amp;ADDRESS(Calculations!$C114,18)),""))</f>
      </c>
      <c r="C114" s="43">
        <f ca="1">IF(Calculations!A114&gt;Calculations!H$2,"",INDIRECT("Calculations!"&amp;ADDRESS(Calculations!$C114,19)))</f>
      </c>
      <c r="D114" s="47">
        <f ca="1">IF(Calculations!A114&gt;Calculations!H$2,"",INDIRECT("Calculations!"&amp;ADDRESS(Calculations!$C114,24)))</f>
      </c>
      <c r="E114" s="43">
        <f ca="1">IF(ISERROR(FIND("C",INDIRECT("Calculations!"&amp;ADDRESS(Calculations!$C114,20)))),"","Y")</f>
      </c>
      <c r="F114" s="43">
        <f ca="1">IF(ISERROR(FIND("F",INDIRECT("Calculations!"&amp;ADDRESS(Calculations!$C114,20)))),"","Y")</f>
      </c>
      <c r="G114" s="43">
        <f ca="1">IF(ISERROR(FIND("M",INDIRECT("Calculations!"&amp;ADDRESS(Calculations!$C114,20)))),"","Y")</f>
      </c>
      <c r="H114" s="43">
        <f ca="1">IF(ISERROR(FIND("E",INDIRECT("Calculations!"&amp;ADDRESS(Calculations!$C114,20)))),"","Y")</f>
      </c>
      <c r="I114" s="43">
        <f ca="1">IF(ISERROR(FIND("B",INDIRECT("Calculations!"&amp;ADDRESS(Calculations!$C114,20)))),"","Y")</f>
      </c>
      <c r="J114" s="43">
        <f ca="1">IF(ISERROR(FIND("G",INDIRECT("Calculations!"&amp;ADDRESS(Calculations!$C114,20)))),"","Y")</f>
      </c>
      <c r="K114" s="43">
        <f ca="1">IF(ISERROR(FIND("T",INDIRECT("Calculations!"&amp;ADDRESS(Calculations!$C114,20)))),"","Y")</f>
      </c>
      <c r="L114" s="45">
        <f ca="1">IF(Calculations!A114&gt;Calculations!H$2,"",INDIRECT("Calculations!"&amp;ADDRESS(Calculations!$C114,22)))</f>
      </c>
      <c r="M114" s="45">
        <f>IF(Calculations!A114&gt;Calculations!H$2,"",Calculations!Y$2)</f>
      </c>
      <c r="N114" s="44">
        <f>IF(Calculations!A114&gt;Calculations!H$2,"",IF(Calculations!A114&gt;Calculations!F$2,Calculations!Z$2,Calculations!Z87))</f>
      </c>
      <c r="O114" s="45">
        <f>IF(Calculations!A114&gt;Calculations!H$2,"",IF(Calculations!A114&gt;Calculations!F$2,Calculations!AA$2,Calculations!AA87))</f>
      </c>
      <c r="P114" s="45">
        <f>IF(Calculations!A114&gt;Calculations!H$2,"",IF(Calculations!A114&gt;Calculations!F$2,Calculations!AB$2,Calculations!AB87))</f>
      </c>
      <c r="Q114" s="44">
        <f>IF(Calculations!A114&gt;Calculations!H$2,"",Calculations!AC$2)</f>
      </c>
      <c r="R114" s="44">
        <f>IF(Calculations!A114&gt;Calculations!H$2,"",Calculations!AD$2)</f>
      </c>
      <c r="S114" s="44">
        <f>IF(Calculations!A114&gt;Calculations!H$2,"",Calculations!AE$2)</f>
      </c>
      <c r="T114" s="44">
        <f>IF(Calculations!A114&gt;Calculations!H$2,"",Calculations!AF$2)</f>
      </c>
      <c r="U114" s="44">
        <f>IF(Calculations!A114&gt;Calculations!H$2,"",Calculations!AG$2)</f>
      </c>
      <c r="V114" s="44">
        <f>IF(Calculations!A114&gt;Calculations!H$2,"",Calculations!AH$2)</f>
      </c>
      <c r="W114" s="44">
        <f>IF(Calculations!A114&gt;Calculations!H$2,"",Calculations!AI$2)</f>
      </c>
      <c r="X114" s="46">
        <f>IF(Calculations!A114&gt;Calculations!H$2,"",IF(Calculations!A114&gt;Calculations!F$2,Calculations!AJ$2,Calculations!AJ87))</f>
      </c>
      <c r="Y114" s="44">
        <f>IF(Calculations!A114&gt;Calculations!H$2,"",IF(Calculations!A114&gt;Calculations!F$2,"",Calculations!AK87))</f>
      </c>
      <c r="Z114" s="45">
        <f ca="1">IF(Calculations!A114&gt;Calculations!H$2,"",INDIRECT("Calculations!"&amp;ADDRESS(Calculations!$C114,38)))</f>
      </c>
    </row>
    <row r="115" spans="1:26" ht="12.75">
      <c r="A115" s="42">
        <f>Calculations!B115</f>
      </c>
      <c r="B115" s="43">
        <f ca="1">IF(Calculations!A115&gt;Calculations!H$2,"",IF(Calculations!A115&gt;Calculations!F$2,INDIRECT("Calculations!"&amp;ADDRESS(Calculations!$C115,18)),""))</f>
      </c>
      <c r="C115" s="43">
        <f ca="1">IF(Calculations!A115&gt;Calculations!H$2,"",INDIRECT("Calculations!"&amp;ADDRESS(Calculations!$C115,19)))</f>
      </c>
      <c r="D115" s="47">
        <f ca="1">IF(Calculations!A115&gt;Calculations!H$2,"",INDIRECT("Calculations!"&amp;ADDRESS(Calculations!$C115,24)))</f>
      </c>
      <c r="E115" s="43">
        <f ca="1">IF(ISERROR(FIND("C",INDIRECT("Calculations!"&amp;ADDRESS(Calculations!$C115,20)))),"","Y")</f>
      </c>
      <c r="F115" s="43">
        <f ca="1">IF(ISERROR(FIND("F",INDIRECT("Calculations!"&amp;ADDRESS(Calculations!$C115,20)))),"","Y")</f>
      </c>
      <c r="G115" s="43">
        <f ca="1">IF(ISERROR(FIND("M",INDIRECT("Calculations!"&amp;ADDRESS(Calculations!$C115,20)))),"","Y")</f>
      </c>
      <c r="H115" s="43">
        <f ca="1">IF(ISERROR(FIND("E",INDIRECT("Calculations!"&amp;ADDRESS(Calculations!$C115,20)))),"","Y")</f>
      </c>
      <c r="I115" s="43">
        <f ca="1">IF(ISERROR(FIND("B",INDIRECT("Calculations!"&amp;ADDRESS(Calculations!$C115,20)))),"","Y")</f>
      </c>
      <c r="J115" s="43">
        <f ca="1">IF(ISERROR(FIND("G",INDIRECT("Calculations!"&amp;ADDRESS(Calculations!$C115,20)))),"","Y")</f>
      </c>
      <c r="K115" s="43">
        <f ca="1">IF(ISERROR(FIND("T",INDIRECT("Calculations!"&amp;ADDRESS(Calculations!$C115,20)))),"","Y")</f>
      </c>
      <c r="L115" s="45">
        <f ca="1">IF(Calculations!A115&gt;Calculations!H$2,"",INDIRECT("Calculations!"&amp;ADDRESS(Calculations!$C115,22)))</f>
      </c>
      <c r="M115" s="45">
        <f>IF(Calculations!A115&gt;Calculations!H$2,"",Calculations!Y$2)</f>
      </c>
      <c r="N115" s="44">
        <f>IF(Calculations!A115&gt;Calculations!H$2,"",IF(Calculations!A115&gt;Calculations!F$2,Calculations!Z$2,Calculations!Z88))</f>
      </c>
      <c r="O115" s="45">
        <f>IF(Calculations!A115&gt;Calculations!H$2,"",IF(Calculations!A115&gt;Calculations!F$2,Calculations!AA$2,Calculations!AA88))</f>
      </c>
      <c r="P115" s="45">
        <f>IF(Calculations!A115&gt;Calculations!H$2,"",IF(Calculations!A115&gt;Calculations!F$2,Calculations!AB$2,Calculations!AB88))</f>
      </c>
      <c r="Q115" s="44">
        <f>IF(Calculations!A115&gt;Calculations!H$2,"",Calculations!AC$2)</f>
      </c>
      <c r="R115" s="44">
        <f>IF(Calculations!A115&gt;Calculations!H$2,"",Calculations!AD$2)</f>
      </c>
      <c r="S115" s="44">
        <f>IF(Calculations!A115&gt;Calculations!H$2,"",Calculations!AE$2)</f>
      </c>
      <c r="T115" s="44">
        <f>IF(Calculations!A115&gt;Calculations!H$2,"",Calculations!AF$2)</f>
      </c>
      <c r="U115" s="44">
        <f>IF(Calculations!A115&gt;Calculations!H$2,"",Calculations!AG$2)</f>
      </c>
      <c r="V115" s="44">
        <f>IF(Calculations!A115&gt;Calculations!H$2,"",Calculations!AH$2)</f>
      </c>
      <c r="W115" s="44">
        <f>IF(Calculations!A115&gt;Calculations!H$2,"",Calculations!AI$2)</f>
      </c>
      <c r="X115" s="46">
        <f>IF(Calculations!A115&gt;Calculations!H$2,"",IF(Calculations!A115&gt;Calculations!F$2,Calculations!AJ$2,Calculations!AJ88))</f>
      </c>
      <c r="Y115" s="44">
        <f>IF(Calculations!A115&gt;Calculations!H$2,"",IF(Calculations!A115&gt;Calculations!F$2,"",Calculations!AK88))</f>
      </c>
      <c r="Z115" s="45">
        <f ca="1">IF(Calculations!A115&gt;Calculations!H$2,"",INDIRECT("Calculations!"&amp;ADDRESS(Calculations!$C115,38)))</f>
      </c>
    </row>
    <row r="116" spans="1:26" ht="12.75">
      <c r="A116" s="42">
        <f>Calculations!B116</f>
      </c>
      <c r="B116" s="43">
        <f ca="1">IF(Calculations!A116&gt;Calculations!H$2,"",IF(Calculations!A116&gt;Calculations!F$2,INDIRECT("Calculations!"&amp;ADDRESS(Calculations!$C116,18)),""))</f>
      </c>
      <c r="C116" s="43">
        <f ca="1">IF(Calculations!A116&gt;Calculations!H$2,"",INDIRECT("Calculations!"&amp;ADDRESS(Calculations!$C116,19)))</f>
      </c>
      <c r="D116" s="47">
        <f ca="1">IF(Calculations!A116&gt;Calculations!H$2,"",INDIRECT("Calculations!"&amp;ADDRESS(Calculations!$C116,24)))</f>
      </c>
      <c r="E116" s="43">
        <f ca="1">IF(ISERROR(FIND("C",INDIRECT("Calculations!"&amp;ADDRESS(Calculations!$C116,20)))),"","Y")</f>
      </c>
      <c r="F116" s="43">
        <f ca="1">IF(ISERROR(FIND("F",INDIRECT("Calculations!"&amp;ADDRESS(Calculations!$C116,20)))),"","Y")</f>
      </c>
      <c r="G116" s="43">
        <f ca="1">IF(ISERROR(FIND("M",INDIRECT("Calculations!"&amp;ADDRESS(Calculations!$C116,20)))),"","Y")</f>
      </c>
      <c r="H116" s="43">
        <f ca="1">IF(ISERROR(FIND("E",INDIRECT("Calculations!"&amp;ADDRESS(Calculations!$C116,20)))),"","Y")</f>
      </c>
      <c r="I116" s="43">
        <f ca="1">IF(ISERROR(FIND("B",INDIRECT("Calculations!"&amp;ADDRESS(Calculations!$C116,20)))),"","Y")</f>
      </c>
      <c r="J116" s="43">
        <f ca="1">IF(ISERROR(FIND("G",INDIRECT("Calculations!"&amp;ADDRESS(Calculations!$C116,20)))),"","Y")</f>
      </c>
      <c r="K116" s="43">
        <f ca="1">IF(ISERROR(FIND("T",INDIRECT("Calculations!"&amp;ADDRESS(Calculations!$C116,20)))),"","Y")</f>
      </c>
      <c r="L116" s="45">
        <f ca="1">IF(Calculations!A116&gt;Calculations!H$2,"",INDIRECT("Calculations!"&amp;ADDRESS(Calculations!$C116,22)))</f>
      </c>
      <c r="M116" s="45">
        <f>IF(Calculations!A116&gt;Calculations!H$2,"",Calculations!Y$2)</f>
      </c>
      <c r="N116" s="44">
        <f>IF(Calculations!A116&gt;Calculations!H$2,"",IF(Calculations!A116&gt;Calculations!F$2,Calculations!Z$2,Calculations!Z89))</f>
      </c>
      <c r="O116" s="45">
        <f>IF(Calculations!A116&gt;Calculations!H$2,"",IF(Calculations!A116&gt;Calculations!F$2,Calculations!AA$2,Calculations!AA89))</f>
      </c>
      <c r="P116" s="45">
        <f>IF(Calculations!A116&gt;Calculations!H$2,"",IF(Calculations!A116&gt;Calculations!F$2,Calculations!AB$2,Calculations!AB89))</f>
      </c>
      <c r="Q116" s="44">
        <f>IF(Calculations!A116&gt;Calculations!H$2,"",Calculations!AC$2)</f>
      </c>
      <c r="R116" s="44">
        <f>IF(Calculations!A116&gt;Calculations!H$2,"",Calculations!AD$2)</f>
      </c>
      <c r="S116" s="44">
        <f>IF(Calculations!A116&gt;Calculations!H$2,"",Calculations!AE$2)</f>
      </c>
      <c r="T116" s="44">
        <f>IF(Calculations!A116&gt;Calculations!H$2,"",Calculations!AF$2)</f>
      </c>
      <c r="U116" s="44">
        <f>IF(Calculations!A116&gt;Calculations!H$2,"",Calculations!AG$2)</f>
      </c>
      <c r="V116" s="44">
        <f>IF(Calculations!A116&gt;Calculations!H$2,"",Calculations!AH$2)</f>
      </c>
      <c r="W116" s="44">
        <f>IF(Calculations!A116&gt;Calculations!H$2,"",Calculations!AI$2)</f>
      </c>
      <c r="X116" s="46">
        <f>IF(Calculations!A116&gt;Calculations!H$2,"",IF(Calculations!A116&gt;Calculations!F$2,Calculations!AJ$2,Calculations!AJ89))</f>
      </c>
      <c r="Y116" s="44">
        <f>IF(Calculations!A116&gt;Calculations!H$2,"",IF(Calculations!A116&gt;Calculations!F$2,"",Calculations!AK89))</f>
      </c>
      <c r="Z116" s="45">
        <f ca="1">IF(Calculations!A116&gt;Calculations!H$2,"",INDIRECT("Calculations!"&amp;ADDRESS(Calculations!$C116,38)))</f>
      </c>
    </row>
    <row r="117" spans="1:26" ht="12.75">
      <c r="A117" s="42">
        <f>Calculations!B117</f>
      </c>
      <c r="B117" s="43">
        <f ca="1">IF(Calculations!A117&gt;Calculations!H$2,"",IF(Calculations!A117&gt;Calculations!F$2,INDIRECT("Calculations!"&amp;ADDRESS(Calculations!$C117,18)),""))</f>
      </c>
      <c r="C117" s="43">
        <f ca="1">IF(Calculations!A117&gt;Calculations!H$2,"",INDIRECT("Calculations!"&amp;ADDRESS(Calculations!$C117,19)))</f>
      </c>
      <c r="D117" s="47">
        <f ca="1">IF(Calculations!A117&gt;Calculations!H$2,"",INDIRECT("Calculations!"&amp;ADDRESS(Calculations!$C117,24)))</f>
      </c>
      <c r="E117" s="43">
        <f ca="1">IF(ISERROR(FIND("C",INDIRECT("Calculations!"&amp;ADDRESS(Calculations!$C117,20)))),"","Y")</f>
      </c>
      <c r="F117" s="43">
        <f ca="1">IF(ISERROR(FIND("F",INDIRECT("Calculations!"&amp;ADDRESS(Calculations!$C117,20)))),"","Y")</f>
      </c>
      <c r="G117" s="43">
        <f ca="1">IF(ISERROR(FIND("M",INDIRECT("Calculations!"&amp;ADDRESS(Calculations!$C117,20)))),"","Y")</f>
      </c>
      <c r="H117" s="43">
        <f ca="1">IF(ISERROR(FIND("E",INDIRECT("Calculations!"&amp;ADDRESS(Calculations!$C117,20)))),"","Y")</f>
      </c>
      <c r="I117" s="43">
        <f ca="1">IF(ISERROR(FIND("B",INDIRECT("Calculations!"&amp;ADDRESS(Calculations!$C117,20)))),"","Y")</f>
      </c>
      <c r="J117" s="43">
        <f ca="1">IF(ISERROR(FIND("G",INDIRECT("Calculations!"&amp;ADDRESS(Calculations!$C117,20)))),"","Y")</f>
      </c>
      <c r="K117" s="43">
        <f ca="1">IF(ISERROR(FIND("T",INDIRECT("Calculations!"&amp;ADDRESS(Calculations!$C117,20)))),"","Y")</f>
      </c>
      <c r="L117" s="45">
        <f ca="1">IF(Calculations!A117&gt;Calculations!H$2,"",INDIRECT("Calculations!"&amp;ADDRESS(Calculations!$C117,22)))</f>
      </c>
      <c r="M117" s="45">
        <f>IF(Calculations!A117&gt;Calculations!H$2,"",Calculations!Y$2)</f>
      </c>
      <c r="N117" s="44">
        <f>IF(Calculations!A117&gt;Calculations!H$2,"",IF(Calculations!A117&gt;Calculations!F$2,Calculations!Z$2,Calculations!Z90))</f>
      </c>
      <c r="O117" s="45">
        <f>IF(Calculations!A117&gt;Calculations!H$2,"",IF(Calculations!A117&gt;Calculations!F$2,Calculations!AA$2,Calculations!AA90))</f>
      </c>
      <c r="P117" s="45">
        <f>IF(Calculations!A117&gt;Calculations!H$2,"",IF(Calculations!A117&gt;Calculations!F$2,Calculations!AB$2,Calculations!AB90))</f>
      </c>
      <c r="Q117" s="44">
        <f>IF(Calculations!A117&gt;Calculations!H$2,"",Calculations!AC$2)</f>
      </c>
      <c r="R117" s="44">
        <f>IF(Calculations!A117&gt;Calculations!H$2,"",Calculations!AD$2)</f>
      </c>
      <c r="S117" s="44">
        <f>IF(Calculations!A117&gt;Calculations!H$2,"",Calculations!AE$2)</f>
      </c>
      <c r="T117" s="44">
        <f>IF(Calculations!A117&gt;Calculations!H$2,"",Calculations!AF$2)</f>
      </c>
      <c r="U117" s="44">
        <f>IF(Calculations!A117&gt;Calculations!H$2,"",Calculations!AG$2)</f>
      </c>
      <c r="V117" s="44">
        <f>IF(Calculations!A117&gt;Calculations!H$2,"",Calculations!AH$2)</f>
      </c>
      <c r="W117" s="44">
        <f>IF(Calculations!A117&gt;Calculations!H$2,"",Calculations!AI$2)</f>
      </c>
      <c r="X117" s="46">
        <f>IF(Calculations!A117&gt;Calculations!H$2,"",IF(Calculations!A117&gt;Calculations!F$2,Calculations!AJ$2,Calculations!AJ90))</f>
      </c>
      <c r="Y117" s="44">
        <f>IF(Calculations!A117&gt;Calculations!H$2,"",IF(Calculations!A117&gt;Calculations!F$2,"",Calculations!AK90))</f>
      </c>
      <c r="Z117" s="45">
        <f ca="1">IF(Calculations!A117&gt;Calculations!H$2,"",INDIRECT("Calculations!"&amp;ADDRESS(Calculations!$C117,38)))</f>
      </c>
    </row>
    <row r="118" spans="1:26" ht="12.75">
      <c r="A118" s="42">
        <f>Calculations!B118</f>
      </c>
      <c r="B118" s="43">
        <f ca="1">IF(Calculations!A118&gt;Calculations!H$2,"",IF(Calculations!A118&gt;Calculations!F$2,INDIRECT("Calculations!"&amp;ADDRESS(Calculations!$C118,18)),""))</f>
      </c>
      <c r="C118" s="43">
        <f ca="1">IF(Calculations!A118&gt;Calculations!H$2,"",INDIRECT("Calculations!"&amp;ADDRESS(Calculations!$C118,19)))</f>
      </c>
      <c r="D118" s="47">
        <f ca="1">IF(Calculations!A118&gt;Calculations!H$2,"",INDIRECT("Calculations!"&amp;ADDRESS(Calculations!$C118,24)))</f>
      </c>
      <c r="E118" s="43">
        <f ca="1">IF(ISERROR(FIND("C",INDIRECT("Calculations!"&amp;ADDRESS(Calculations!$C118,20)))),"","Y")</f>
      </c>
      <c r="F118" s="43">
        <f ca="1">IF(ISERROR(FIND("F",INDIRECT("Calculations!"&amp;ADDRESS(Calculations!$C118,20)))),"","Y")</f>
      </c>
      <c r="G118" s="43">
        <f ca="1">IF(ISERROR(FIND("M",INDIRECT("Calculations!"&amp;ADDRESS(Calculations!$C118,20)))),"","Y")</f>
      </c>
      <c r="H118" s="43">
        <f ca="1">IF(ISERROR(FIND("E",INDIRECT("Calculations!"&amp;ADDRESS(Calculations!$C118,20)))),"","Y")</f>
      </c>
      <c r="I118" s="43">
        <f ca="1">IF(ISERROR(FIND("B",INDIRECT("Calculations!"&amp;ADDRESS(Calculations!$C118,20)))),"","Y")</f>
      </c>
      <c r="J118" s="43">
        <f ca="1">IF(ISERROR(FIND("G",INDIRECT("Calculations!"&amp;ADDRESS(Calculations!$C118,20)))),"","Y")</f>
      </c>
      <c r="K118" s="43">
        <f ca="1">IF(ISERROR(FIND("T",INDIRECT("Calculations!"&amp;ADDRESS(Calculations!$C118,20)))),"","Y")</f>
      </c>
      <c r="L118" s="45">
        <f ca="1">IF(Calculations!A118&gt;Calculations!H$2,"",INDIRECT("Calculations!"&amp;ADDRESS(Calculations!$C118,22)))</f>
      </c>
      <c r="M118" s="45">
        <f>IF(Calculations!A118&gt;Calculations!H$2,"",Calculations!Y$2)</f>
      </c>
      <c r="N118" s="44">
        <f>IF(Calculations!A118&gt;Calculations!H$2,"",IF(Calculations!A118&gt;Calculations!F$2,Calculations!Z$2,Calculations!Z91))</f>
      </c>
      <c r="O118" s="45">
        <f>IF(Calculations!A118&gt;Calculations!H$2,"",IF(Calculations!A118&gt;Calculations!F$2,Calculations!AA$2,Calculations!AA91))</f>
      </c>
      <c r="P118" s="45">
        <f>IF(Calculations!A118&gt;Calculations!H$2,"",IF(Calculations!A118&gt;Calculations!F$2,Calculations!AB$2,Calculations!AB91))</f>
      </c>
      <c r="Q118" s="44">
        <f>IF(Calculations!A118&gt;Calculations!H$2,"",Calculations!AC$2)</f>
      </c>
      <c r="R118" s="44">
        <f>IF(Calculations!A118&gt;Calculations!H$2,"",Calculations!AD$2)</f>
      </c>
      <c r="S118" s="44">
        <f>IF(Calculations!A118&gt;Calculations!H$2,"",Calculations!AE$2)</f>
      </c>
      <c r="T118" s="44">
        <f>IF(Calculations!A118&gt;Calculations!H$2,"",Calculations!AF$2)</f>
      </c>
      <c r="U118" s="44">
        <f>IF(Calculations!A118&gt;Calculations!H$2,"",Calculations!AG$2)</f>
      </c>
      <c r="V118" s="44">
        <f>IF(Calculations!A118&gt;Calculations!H$2,"",Calculations!AH$2)</f>
      </c>
      <c r="W118" s="44">
        <f>IF(Calculations!A118&gt;Calculations!H$2,"",Calculations!AI$2)</f>
      </c>
      <c r="X118" s="46">
        <f>IF(Calculations!A118&gt;Calculations!H$2,"",IF(Calculations!A118&gt;Calculations!F$2,Calculations!AJ$2,Calculations!AJ91))</f>
      </c>
      <c r="Y118" s="44">
        <f>IF(Calculations!A118&gt;Calculations!H$2,"",IF(Calculations!A118&gt;Calculations!F$2,"",Calculations!AK91))</f>
      </c>
      <c r="Z118" s="45">
        <f ca="1">IF(Calculations!A118&gt;Calculations!H$2,"",INDIRECT("Calculations!"&amp;ADDRESS(Calculations!$C118,38)))</f>
      </c>
    </row>
    <row r="119" spans="1:26" ht="12.75">
      <c r="A119" s="42">
        <f>Calculations!B119</f>
      </c>
      <c r="B119" s="43">
        <f ca="1">IF(Calculations!A119&gt;Calculations!H$2,"",IF(Calculations!A119&gt;Calculations!F$2,INDIRECT("Calculations!"&amp;ADDRESS(Calculations!$C119,18)),""))</f>
      </c>
      <c r="C119" s="43">
        <f ca="1">IF(Calculations!A119&gt;Calculations!H$2,"",INDIRECT("Calculations!"&amp;ADDRESS(Calculations!$C119,19)))</f>
      </c>
      <c r="D119" s="47">
        <f ca="1">IF(Calculations!A119&gt;Calculations!H$2,"",INDIRECT("Calculations!"&amp;ADDRESS(Calculations!$C119,24)))</f>
      </c>
      <c r="E119" s="43">
        <f ca="1">IF(ISERROR(FIND("C",INDIRECT("Calculations!"&amp;ADDRESS(Calculations!$C119,20)))),"","Y")</f>
      </c>
      <c r="F119" s="43">
        <f ca="1">IF(ISERROR(FIND("F",INDIRECT("Calculations!"&amp;ADDRESS(Calculations!$C119,20)))),"","Y")</f>
      </c>
      <c r="G119" s="43">
        <f ca="1">IF(ISERROR(FIND("M",INDIRECT("Calculations!"&amp;ADDRESS(Calculations!$C119,20)))),"","Y")</f>
      </c>
      <c r="H119" s="43">
        <f ca="1">IF(ISERROR(FIND("E",INDIRECT("Calculations!"&amp;ADDRESS(Calculations!$C119,20)))),"","Y")</f>
      </c>
      <c r="I119" s="43">
        <f ca="1">IF(ISERROR(FIND("B",INDIRECT("Calculations!"&amp;ADDRESS(Calculations!$C119,20)))),"","Y")</f>
      </c>
      <c r="J119" s="43">
        <f ca="1">IF(ISERROR(FIND("G",INDIRECT("Calculations!"&amp;ADDRESS(Calculations!$C119,20)))),"","Y")</f>
      </c>
      <c r="K119" s="43">
        <f ca="1">IF(ISERROR(FIND("T",INDIRECT("Calculations!"&amp;ADDRESS(Calculations!$C119,20)))),"","Y")</f>
      </c>
      <c r="L119" s="45">
        <f ca="1">IF(Calculations!A119&gt;Calculations!H$2,"",INDIRECT("Calculations!"&amp;ADDRESS(Calculations!$C119,22)))</f>
      </c>
      <c r="M119" s="45">
        <f>IF(Calculations!A119&gt;Calculations!H$2,"",Calculations!Y$2)</f>
      </c>
      <c r="N119" s="44">
        <f>IF(Calculations!A119&gt;Calculations!H$2,"",IF(Calculations!A119&gt;Calculations!F$2,Calculations!Z$2,Calculations!Z92))</f>
      </c>
      <c r="O119" s="45">
        <f>IF(Calculations!A119&gt;Calculations!H$2,"",IF(Calculations!A119&gt;Calculations!F$2,Calculations!AA$2,Calculations!AA92))</f>
      </c>
      <c r="P119" s="45">
        <f>IF(Calculations!A119&gt;Calculations!H$2,"",IF(Calculations!A119&gt;Calculations!F$2,Calculations!AB$2,Calculations!AB92))</f>
      </c>
      <c r="Q119" s="44">
        <f>IF(Calculations!A119&gt;Calculations!H$2,"",Calculations!AC$2)</f>
      </c>
      <c r="R119" s="44">
        <f>IF(Calculations!A119&gt;Calculations!H$2,"",Calculations!AD$2)</f>
      </c>
      <c r="S119" s="44">
        <f>IF(Calculations!A119&gt;Calculations!H$2,"",Calculations!AE$2)</f>
      </c>
      <c r="T119" s="44">
        <f>IF(Calculations!A119&gt;Calculations!H$2,"",Calculations!AF$2)</f>
      </c>
      <c r="U119" s="44">
        <f>IF(Calculations!A119&gt;Calculations!H$2,"",Calculations!AG$2)</f>
      </c>
      <c r="V119" s="44">
        <f>IF(Calculations!A119&gt;Calculations!H$2,"",Calculations!AH$2)</f>
      </c>
      <c r="W119" s="44">
        <f>IF(Calculations!A119&gt;Calculations!H$2,"",Calculations!AI$2)</f>
      </c>
      <c r="X119" s="46">
        <f>IF(Calculations!A119&gt;Calculations!H$2,"",IF(Calculations!A119&gt;Calculations!F$2,Calculations!AJ$2,Calculations!AJ92))</f>
      </c>
      <c r="Y119" s="44">
        <f>IF(Calculations!A119&gt;Calculations!H$2,"",IF(Calculations!A119&gt;Calculations!F$2,"",Calculations!AK92))</f>
      </c>
      <c r="Z119" s="45">
        <f ca="1">IF(Calculations!A119&gt;Calculations!H$2,"",INDIRECT("Calculations!"&amp;ADDRESS(Calculations!$C119,38)))</f>
      </c>
    </row>
    <row r="120" spans="1:26" ht="12.75">
      <c r="A120" s="42">
        <f>Calculations!B120</f>
      </c>
      <c r="B120" s="43">
        <f ca="1">IF(Calculations!A120&gt;Calculations!H$2,"",IF(Calculations!A120&gt;Calculations!F$2,INDIRECT("Calculations!"&amp;ADDRESS(Calculations!$C120,18)),""))</f>
      </c>
      <c r="C120" s="43">
        <f ca="1">IF(Calculations!A120&gt;Calculations!H$2,"",INDIRECT("Calculations!"&amp;ADDRESS(Calculations!$C120,19)))</f>
      </c>
      <c r="D120" s="47">
        <f ca="1">IF(Calculations!A120&gt;Calculations!H$2,"",INDIRECT("Calculations!"&amp;ADDRESS(Calculations!$C120,24)))</f>
      </c>
      <c r="E120" s="43">
        <f ca="1">IF(ISERROR(FIND("C",INDIRECT("Calculations!"&amp;ADDRESS(Calculations!$C120,20)))),"","Y")</f>
      </c>
      <c r="F120" s="43">
        <f ca="1">IF(ISERROR(FIND("F",INDIRECT("Calculations!"&amp;ADDRESS(Calculations!$C120,20)))),"","Y")</f>
      </c>
      <c r="G120" s="43">
        <f ca="1">IF(ISERROR(FIND("M",INDIRECT("Calculations!"&amp;ADDRESS(Calculations!$C120,20)))),"","Y")</f>
      </c>
      <c r="H120" s="43">
        <f ca="1">IF(ISERROR(FIND("E",INDIRECT("Calculations!"&amp;ADDRESS(Calculations!$C120,20)))),"","Y")</f>
      </c>
      <c r="I120" s="43">
        <f ca="1">IF(ISERROR(FIND("B",INDIRECT("Calculations!"&amp;ADDRESS(Calculations!$C120,20)))),"","Y")</f>
      </c>
      <c r="J120" s="43">
        <f ca="1">IF(ISERROR(FIND("G",INDIRECT("Calculations!"&amp;ADDRESS(Calculations!$C120,20)))),"","Y")</f>
      </c>
      <c r="K120" s="43">
        <f ca="1">IF(ISERROR(FIND("T",INDIRECT("Calculations!"&amp;ADDRESS(Calculations!$C120,20)))),"","Y")</f>
      </c>
      <c r="L120" s="45">
        <f ca="1">IF(Calculations!A120&gt;Calculations!H$2,"",INDIRECT("Calculations!"&amp;ADDRESS(Calculations!$C120,22)))</f>
      </c>
      <c r="M120" s="45">
        <f>IF(Calculations!A120&gt;Calculations!H$2,"",Calculations!Y$2)</f>
      </c>
      <c r="N120" s="44">
        <f>IF(Calculations!A120&gt;Calculations!H$2,"",IF(Calculations!A120&gt;Calculations!F$2,Calculations!Z$2,Calculations!Z93))</f>
      </c>
      <c r="O120" s="45">
        <f>IF(Calculations!A120&gt;Calculations!H$2,"",IF(Calculations!A120&gt;Calculations!F$2,Calculations!AA$2,Calculations!AA93))</f>
      </c>
      <c r="P120" s="45">
        <f>IF(Calculations!A120&gt;Calculations!H$2,"",IF(Calculations!A120&gt;Calculations!F$2,Calculations!AB$2,Calculations!AB93))</f>
      </c>
      <c r="Q120" s="44">
        <f>IF(Calculations!A120&gt;Calculations!H$2,"",Calculations!AC$2)</f>
      </c>
      <c r="R120" s="44">
        <f>IF(Calculations!A120&gt;Calculations!H$2,"",Calculations!AD$2)</f>
      </c>
      <c r="S120" s="44">
        <f>IF(Calculations!A120&gt;Calculations!H$2,"",Calculations!AE$2)</f>
      </c>
      <c r="T120" s="44">
        <f>IF(Calculations!A120&gt;Calculations!H$2,"",Calculations!AF$2)</f>
      </c>
      <c r="U120" s="44">
        <f>IF(Calculations!A120&gt;Calculations!H$2,"",Calculations!AG$2)</f>
      </c>
      <c r="V120" s="44">
        <f>IF(Calculations!A120&gt;Calculations!H$2,"",Calculations!AH$2)</f>
      </c>
      <c r="W120" s="44">
        <f>IF(Calculations!A120&gt;Calculations!H$2,"",Calculations!AI$2)</f>
      </c>
      <c r="X120" s="46">
        <f>IF(Calculations!A120&gt;Calculations!H$2,"",IF(Calculations!A120&gt;Calculations!F$2,Calculations!AJ$2,Calculations!AJ93))</f>
      </c>
      <c r="Y120" s="44">
        <f>IF(Calculations!A120&gt;Calculations!H$2,"",IF(Calculations!A120&gt;Calculations!F$2,"",Calculations!AK93))</f>
      </c>
      <c r="Z120" s="45">
        <f ca="1">IF(Calculations!A120&gt;Calculations!H$2,"",INDIRECT("Calculations!"&amp;ADDRESS(Calculations!$C120,38)))</f>
      </c>
    </row>
    <row r="121" spans="1:26" ht="12.75">
      <c r="A121" s="42">
        <f>Calculations!B121</f>
      </c>
      <c r="B121" s="43">
        <f ca="1">IF(Calculations!A121&gt;Calculations!H$2,"",IF(Calculations!A121&gt;Calculations!F$2,INDIRECT("Calculations!"&amp;ADDRESS(Calculations!$C121,18)),""))</f>
      </c>
      <c r="C121" s="43">
        <f ca="1">IF(Calculations!A121&gt;Calculations!H$2,"",INDIRECT("Calculations!"&amp;ADDRESS(Calculations!$C121,19)))</f>
      </c>
      <c r="D121" s="47">
        <f ca="1">IF(Calculations!A121&gt;Calculations!H$2,"",INDIRECT("Calculations!"&amp;ADDRESS(Calculations!$C121,24)))</f>
      </c>
      <c r="E121" s="43">
        <f ca="1">IF(ISERROR(FIND("C",INDIRECT("Calculations!"&amp;ADDRESS(Calculations!$C121,20)))),"","Y")</f>
      </c>
      <c r="F121" s="43">
        <f ca="1">IF(ISERROR(FIND("F",INDIRECT("Calculations!"&amp;ADDRESS(Calculations!$C121,20)))),"","Y")</f>
      </c>
      <c r="G121" s="43">
        <f ca="1">IF(ISERROR(FIND("M",INDIRECT("Calculations!"&amp;ADDRESS(Calculations!$C121,20)))),"","Y")</f>
      </c>
      <c r="H121" s="43">
        <f ca="1">IF(ISERROR(FIND("E",INDIRECT("Calculations!"&amp;ADDRESS(Calculations!$C121,20)))),"","Y")</f>
      </c>
      <c r="I121" s="43">
        <f ca="1">IF(ISERROR(FIND("B",INDIRECT("Calculations!"&amp;ADDRESS(Calculations!$C121,20)))),"","Y")</f>
      </c>
      <c r="J121" s="43">
        <f ca="1">IF(ISERROR(FIND("G",INDIRECT("Calculations!"&amp;ADDRESS(Calculations!$C121,20)))),"","Y")</f>
      </c>
      <c r="K121" s="43">
        <f ca="1">IF(ISERROR(FIND("T",INDIRECT("Calculations!"&amp;ADDRESS(Calculations!$C121,20)))),"","Y")</f>
      </c>
      <c r="L121" s="45">
        <f ca="1">IF(Calculations!A121&gt;Calculations!H$2,"",INDIRECT("Calculations!"&amp;ADDRESS(Calculations!$C121,22)))</f>
      </c>
      <c r="M121" s="45">
        <f>IF(Calculations!A121&gt;Calculations!H$2,"",Calculations!Y$2)</f>
      </c>
      <c r="N121" s="44">
        <f>IF(Calculations!A121&gt;Calculations!H$2,"",IF(Calculations!A121&gt;Calculations!F$2,Calculations!Z$2,Calculations!Z94))</f>
      </c>
      <c r="O121" s="45">
        <f>IF(Calculations!A121&gt;Calculations!H$2,"",IF(Calculations!A121&gt;Calculations!F$2,Calculations!AA$2,Calculations!AA94))</f>
      </c>
      <c r="P121" s="45">
        <f>IF(Calculations!A121&gt;Calculations!H$2,"",IF(Calculations!A121&gt;Calculations!F$2,Calculations!AB$2,Calculations!AB94))</f>
      </c>
      <c r="Q121" s="44">
        <f>IF(Calculations!A121&gt;Calculations!H$2,"",Calculations!AC$2)</f>
      </c>
      <c r="R121" s="44">
        <f>IF(Calculations!A121&gt;Calculations!H$2,"",Calculations!AD$2)</f>
      </c>
      <c r="S121" s="44">
        <f>IF(Calculations!A121&gt;Calculations!H$2,"",Calculations!AE$2)</f>
      </c>
      <c r="T121" s="44">
        <f>IF(Calculations!A121&gt;Calculations!H$2,"",Calculations!AF$2)</f>
      </c>
      <c r="U121" s="44">
        <f>IF(Calculations!A121&gt;Calculations!H$2,"",Calculations!AG$2)</f>
      </c>
      <c r="V121" s="44">
        <f>IF(Calculations!A121&gt;Calculations!H$2,"",Calculations!AH$2)</f>
      </c>
      <c r="W121" s="44">
        <f>IF(Calculations!A121&gt;Calculations!H$2,"",Calculations!AI$2)</f>
      </c>
      <c r="X121" s="46">
        <f>IF(Calculations!A121&gt;Calculations!H$2,"",IF(Calculations!A121&gt;Calculations!F$2,Calculations!AJ$2,Calculations!AJ94))</f>
      </c>
      <c r="Y121" s="44">
        <f>IF(Calculations!A121&gt;Calculations!H$2,"",IF(Calculations!A121&gt;Calculations!F$2,"",Calculations!AK94))</f>
      </c>
      <c r="Z121" s="45">
        <f ca="1">IF(Calculations!A121&gt;Calculations!H$2,"",INDIRECT("Calculations!"&amp;ADDRESS(Calculations!$C121,38)))</f>
      </c>
    </row>
    <row r="122" spans="1:26" ht="12.75">
      <c r="A122" s="42">
        <f>Calculations!B122</f>
      </c>
      <c r="B122" s="43">
        <f ca="1">IF(Calculations!A122&gt;Calculations!H$2,"",IF(Calculations!A122&gt;Calculations!F$2,INDIRECT("Calculations!"&amp;ADDRESS(Calculations!$C122,18)),""))</f>
      </c>
      <c r="C122" s="43">
        <f ca="1">IF(Calculations!A122&gt;Calculations!H$2,"",INDIRECT("Calculations!"&amp;ADDRESS(Calculations!$C122,19)))</f>
      </c>
      <c r="D122" s="47">
        <f ca="1">IF(Calculations!A122&gt;Calculations!H$2,"",INDIRECT("Calculations!"&amp;ADDRESS(Calculations!$C122,24)))</f>
      </c>
      <c r="E122" s="43">
        <f ca="1">IF(ISERROR(FIND("C",INDIRECT("Calculations!"&amp;ADDRESS(Calculations!$C122,20)))),"","Y")</f>
      </c>
      <c r="F122" s="43">
        <f ca="1">IF(ISERROR(FIND("F",INDIRECT("Calculations!"&amp;ADDRESS(Calculations!$C122,20)))),"","Y")</f>
      </c>
      <c r="G122" s="43">
        <f ca="1">IF(ISERROR(FIND("M",INDIRECT("Calculations!"&amp;ADDRESS(Calculations!$C122,20)))),"","Y")</f>
      </c>
      <c r="H122" s="43">
        <f ca="1">IF(ISERROR(FIND("E",INDIRECT("Calculations!"&amp;ADDRESS(Calculations!$C122,20)))),"","Y")</f>
      </c>
      <c r="I122" s="43">
        <f ca="1">IF(ISERROR(FIND("B",INDIRECT("Calculations!"&amp;ADDRESS(Calculations!$C122,20)))),"","Y")</f>
      </c>
      <c r="J122" s="43">
        <f ca="1">IF(ISERROR(FIND("G",INDIRECT("Calculations!"&amp;ADDRESS(Calculations!$C122,20)))),"","Y")</f>
      </c>
      <c r="K122" s="43">
        <f ca="1">IF(ISERROR(FIND("T",INDIRECT("Calculations!"&amp;ADDRESS(Calculations!$C122,20)))),"","Y")</f>
      </c>
      <c r="L122" s="45">
        <f ca="1">IF(Calculations!A122&gt;Calculations!H$2,"",INDIRECT("Calculations!"&amp;ADDRESS(Calculations!$C122,22)))</f>
      </c>
      <c r="M122" s="45">
        <f>IF(Calculations!A122&gt;Calculations!H$2,"",Calculations!Y$2)</f>
      </c>
      <c r="N122" s="44">
        <f>IF(Calculations!A122&gt;Calculations!H$2,"",IF(Calculations!A122&gt;Calculations!F$2,Calculations!Z$2,Calculations!Z95))</f>
      </c>
      <c r="O122" s="45">
        <f>IF(Calculations!A122&gt;Calculations!H$2,"",IF(Calculations!A122&gt;Calculations!F$2,Calculations!AA$2,Calculations!AA95))</f>
      </c>
      <c r="P122" s="45">
        <f>IF(Calculations!A122&gt;Calculations!H$2,"",IF(Calculations!A122&gt;Calculations!F$2,Calculations!AB$2,Calculations!AB95))</f>
      </c>
      <c r="Q122" s="44">
        <f>IF(Calculations!A122&gt;Calculations!H$2,"",Calculations!AC$2)</f>
      </c>
      <c r="R122" s="44">
        <f>IF(Calculations!A122&gt;Calculations!H$2,"",Calculations!AD$2)</f>
      </c>
      <c r="S122" s="44">
        <f>IF(Calculations!A122&gt;Calculations!H$2,"",Calculations!AE$2)</f>
      </c>
      <c r="T122" s="44">
        <f>IF(Calculations!A122&gt;Calculations!H$2,"",Calculations!AF$2)</f>
      </c>
      <c r="U122" s="44">
        <f>IF(Calculations!A122&gt;Calculations!H$2,"",Calculations!AG$2)</f>
      </c>
      <c r="V122" s="44">
        <f>IF(Calculations!A122&gt;Calculations!H$2,"",Calculations!AH$2)</f>
      </c>
      <c r="W122" s="44">
        <f>IF(Calculations!A122&gt;Calculations!H$2,"",Calculations!AI$2)</f>
      </c>
      <c r="X122" s="46">
        <f>IF(Calculations!A122&gt;Calculations!H$2,"",IF(Calculations!A122&gt;Calculations!F$2,Calculations!AJ$2,Calculations!AJ95))</f>
      </c>
      <c r="Y122" s="44">
        <f>IF(Calculations!A122&gt;Calculations!H$2,"",IF(Calculations!A122&gt;Calculations!F$2,"",Calculations!AK95))</f>
      </c>
      <c r="Z122" s="45">
        <f ca="1">IF(Calculations!A122&gt;Calculations!H$2,"",INDIRECT("Calculations!"&amp;ADDRESS(Calculations!$C122,38)))</f>
      </c>
    </row>
    <row r="123" spans="1:26" ht="12.75">
      <c r="A123" s="42">
        <f>Calculations!B123</f>
      </c>
      <c r="B123" s="43">
        <f ca="1">IF(Calculations!A123&gt;Calculations!H$2,"",IF(Calculations!A123&gt;Calculations!F$2,INDIRECT("Calculations!"&amp;ADDRESS(Calculations!$C123,18)),""))</f>
      </c>
      <c r="C123" s="43">
        <f ca="1">IF(Calculations!A123&gt;Calculations!H$2,"",INDIRECT("Calculations!"&amp;ADDRESS(Calculations!$C123,19)))</f>
      </c>
      <c r="D123" s="47">
        <f ca="1">IF(Calculations!A123&gt;Calculations!H$2,"",INDIRECT("Calculations!"&amp;ADDRESS(Calculations!$C123,24)))</f>
      </c>
      <c r="E123" s="43">
        <f ca="1">IF(ISERROR(FIND("C",INDIRECT("Calculations!"&amp;ADDRESS(Calculations!$C123,20)))),"","Y")</f>
      </c>
      <c r="F123" s="43">
        <f ca="1">IF(ISERROR(FIND("F",INDIRECT("Calculations!"&amp;ADDRESS(Calculations!$C123,20)))),"","Y")</f>
      </c>
      <c r="G123" s="43">
        <f ca="1">IF(ISERROR(FIND("M",INDIRECT("Calculations!"&amp;ADDRESS(Calculations!$C123,20)))),"","Y")</f>
      </c>
      <c r="H123" s="43">
        <f ca="1">IF(ISERROR(FIND("E",INDIRECT("Calculations!"&amp;ADDRESS(Calculations!$C123,20)))),"","Y")</f>
      </c>
      <c r="I123" s="43">
        <f ca="1">IF(ISERROR(FIND("B",INDIRECT("Calculations!"&amp;ADDRESS(Calculations!$C123,20)))),"","Y")</f>
      </c>
      <c r="J123" s="43">
        <f ca="1">IF(ISERROR(FIND("G",INDIRECT("Calculations!"&amp;ADDRESS(Calculations!$C123,20)))),"","Y")</f>
      </c>
      <c r="K123" s="43">
        <f ca="1">IF(ISERROR(FIND("T",INDIRECT("Calculations!"&amp;ADDRESS(Calculations!$C123,20)))),"","Y")</f>
      </c>
      <c r="L123" s="45">
        <f ca="1">IF(Calculations!A123&gt;Calculations!H$2,"",INDIRECT("Calculations!"&amp;ADDRESS(Calculations!$C123,22)))</f>
      </c>
      <c r="M123" s="45">
        <f>IF(Calculations!A123&gt;Calculations!H$2,"",Calculations!Y$2)</f>
      </c>
      <c r="N123" s="44">
        <f>IF(Calculations!A123&gt;Calculations!H$2,"",IF(Calculations!A123&gt;Calculations!F$2,Calculations!Z$2,Calculations!Z96))</f>
      </c>
      <c r="O123" s="45">
        <f>IF(Calculations!A123&gt;Calculations!H$2,"",IF(Calculations!A123&gt;Calculations!F$2,Calculations!AA$2,Calculations!AA96))</f>
      </c>
      <c r="P123" s="45">
        <f>IF(Calculations!A123&gt;Calculations!H$2,"",IF(Calculations!A123&gt;Calculations!F$2,Calculations!AB$2,Calculations!AB96))</f>
      </c>
      <c r="Q123" s="44">
        <f>IF(Calculations!A123&gt;Calculations!H$2,"",Calculations!AC$2)</f>
      </c>
      <c r="R123" s="44">
        <f>IF(Calculations!A123&gt;Calculations!H$2,"",Calculations!AD$2)</f>
      </c>
      <c r="S123" s="44">
        <f>IF(Calculations!A123&gt;Calculations!H$2,"",Calculations!AE$2)</f>
      </c>
      <c r="T123" s="44">
        <f>IF(Calculations!A123&gt;Calculations!H$2,"",Calculations!AF$2)</f>
      </c>
      <c r="U123" s="44">
        <f>IF(Calculations!A123&gt;Calculations!H$2,"",Calculations!AG$2)</f>
      </c>
      <c r="V123" s="44">
        <f>IF(Calculations!A123&gt;Calculations!H$2,"",Calculations!AH$2)</f>
      </c>
      <c r="W123" s="44">
        <f>IF(Calculations!A123&gt;Calculations!H$2,"",Calculations!AI$2)</f>
      </c>
      <c r="X123" s="46">
        <f>IF(Calculations!A123&gt;Calculations!H$2,"",IF(Calculations!A123&gt;Calculations!F$2,Calculations!AJ$2,Calculations!AJ96))</f>
      </c>
      <c r="Y123" s="44">
        <f>IF(Calculations!A123&gt;Calculations!H$2,"",IF(Calculations!A123&gt;Calculations!F$2,"",Calculations!AK96))</f>
      </c>
      <c r="Z123" s="45">
        <f ca="1">IF(Calculations!A123&gt;Calculations!H$2,"",INDIRECT("Calculations!"&amp;ADDRESS(Calculations!$C123,38)))</f>
      </c>
    </row>
    <row r="124" spans="1:26" ht="12.75">
      <c r="A124" s="42">
        <f>Calculations!B124</f>
      </c>
      <c r="B124" s="43">
        <f ca="1">IF(Calculations!A124&gt;Calculations!H$2,"",IF(Calculations!A124&gt;Calculations!F$2,INDIRECT("Calculations!"&amp;ADDRESS(Calculations!$C124,18)),""))</f>
      </c>
      <c r="C124" s="43">
        <f ca="1">IF(Calculations!A124&gt;Calculations!H$2,"",INDIRECT("Calculations!"&amp;ADDRESS(Calculations!$C124,19)))</f>
      </c>
      <c r="D124" s="47">
        <f ca="1">IF(Calculations!A124&gt;Calculations!H$2,"",INDIRECT("Calculations!"&amp;ADDRESS(Calculations!$C124,24)))</f>
      </c>
      <c r="E124" s="43">
        <f ca="1">IF(ISERROR(FIND("C",INDIRECT("Calculations!"&amp;ADDRESS(Calculations!$C124,20)))),"","Y")</f>
      </c>
      <c r="F124" s="43">
        <f ca="1">IF(ISERROR(FIND("F",INDIRECT("Calculations!"&amp;ADDRESS(Calculations!$C124,20)))),"","Y")</f>
      </c>
      <c r="G124" s="43">
        <f ca="1">IF(ISERROR(FIND("M",INDIRECT("Calculations!"&amp;ADDRESS(Calculations!$C124,20)))),"","Y")</f>
      </c>
      <c r="H124" s="43">
        <f ca="1">IF(ISERROR(FIND("E",INDIRECT("Calculations!"&amp;ADDRESS(Calculations!$C124,20)))),"","Y")</f>
      </c>
      <c r="I124" s="43">
        <f ca="1">IF(ISERROR(FIND("B",INDIRECT("Calculations!"&amp;ADDRESS(Calculations!$C124,20)))),"","Y")</f>
      </c>
      <c r="J124" s="43">
        <f ca="1">IF(ISERROR(FIND("G",INDIRECT("Calculations!"&amp;ADDRESS(Calculations!$C124,20)))),"","Y")</f>
      </c>
      <c r="K124" s="43">
        <f ca="1">IF(ISERROR(FIND("T",INDIRECT("Calculations!"&amp;ADDRESS(Calculations!$C124,20)))),"","Y")</f>
      </c>
      <c r="L124" s="45">
        <f ca="1">IF(Calculations!A124&gt;Calculations!H$2,"",INDIRECT("Calculations!"&amp;ADDRESS(Calculations!$C124,22)))</f>
      </c>
      <c r="M124" s="45">
        <f>IF(Calculations!A124&gt;Calculations!H$2,"",Calculations!Y$2)</f>
      </c>
      <c r="N124" s="44">
        <f>IF(Calculations!A124&gt;Calculations!H$2,"",IF(Calculations!A124&gt;Calculations!F$2,Calculations!Z$2,Calculations!Z97))</f>
      </c>
      <c r="O124" s="45">
        <f>IF(Calculations!A124&gt;Calculations!H$2,"",IF(Calculations!A124&gt;Calculations!F$2,Calculations!AA$2,Calculations!AA97))</f>
      </c>
      <c r="P124" s="45">
        <f>IF(Calculations!A124&gt;Calculations!H$2,"",IF(Calculations!A124&gt;Calculations!F$2,Calculations!AB$2,Calculations!AB97))</f>
      </c>
      <c r="Q124" s="44">
        <f>IF(Calculations!A124&gt;Calculations!H$2,"",Calculations!AC$2)</f>
      </c>
      <c r="R124" s="44">
        <f>IF(Calculations!A124&gt;Calculations!H$2,"",Calculations!AD$2)</f>
      </c>
      <c r="S124" s="44">
        <f>IF(Calculations!A124&gt;Calculations!H$2,"",Calculations!AE$2)</f>
      </c>
      <c r="T124" s="44">
        <f>IF(Calculations!A124&gt;Calculations!H$2,"",Calculations!AF$2)</f>
      </c>
      <c r="U124" s="44">
        <f>IF(Calculations!A124&gt;Calculations!H$2,"",Calculations!AG$2)</f>
      </c>
      <c r="V124" s="44">
        <f>IF(Calculations!A124&gt;Calculations!H$2,"",Calculations!AH$2)</f>
      </c>
      <c r="W124" s="44">
        <f>IF(Calculations!A124&gt;Calculations!H$2,"",Calculations!AI$2)</f>
      </c>
      <c r="X124" s="46">
        <f>IF(Calculations!A124&gt;Calculations!H$2,"",IF(Calculations!A124&gt;Calculations!F$2,Calculations!AJ$2,Calculations!AJ97))</f>
      </c>
      <c r="Y124" s="44">
        <f>IF(Calculations!A124&gt;Calculations!H$2,"",IF(Calculations!A124&gt;Calculations!F$2,"",Calculations!AK97))</f>
      </c>
      <c r="Z124" s="45">
        <f ca="1">IF(Calculations!A124&gt;Calculations!H$2,"",INDIRECT("Calculations!"&amp;ADDRESS(Calculations!$C124,38)))</f>
      </c>
    </row>
    <row r="125" spans="1:26" ht="12.75">
      <c r="A125" s="42">
        <f>Calculations!B125</f>
      </c>
      <c r="B125" s="43">
        <f ca="1">IF(Calculations!A125&gt;Calculations!H$2,"",IF(Calculations!A125&gt;Calculations!F$2,INDIRECT("Calculations!"&amp;ADDRESS(Calculations!$C125,18)),""))</f>
      </c>
      <c r="C125" s="43">
        <f ca="1">IF(Calculations!A125&gt;Calculations!H$2,"",INDIRECT("Calculations!"&amp;ADDRESS(Calculations!$C125,19)))</f>
      </c>
      <c r="D125" s="47">
        <f ca="1">IF(Calculations!A125&gt;Calculations!H$2,"",INDIRECT("Calculations!"&amp;ADDRESS(Calculations!$C125,24)))</f>
      </c>
      <c r="E125" s="43">
        <f ca="1">IF(ISERROR(FIND("C",INDIRECT("Calculations!"&amp;ADDRESS(Calculations!$C125,20)))),"","Y")</f>
      </c>
      <c r="F125" s="43">
        <f ca="1">IF(ISERROR(FIND("F",INDIRECT("Calculations!"&amp;ADDRESS(Calculations!$C125,20)))),"","Y")</f>
      </c>
      <c r="G125" s="43">
        <f ca="1">IF(ISERROR(FIND("M",INDIRECT("Calculations!"&amp;ADDRESS(Calculations!$C125,20)))),"","Y")</f>
      </c>
      <c r="H125" s="43">
        <f ca="1">IF(ISERROR(FIND("E",INDIRECT("Calculations!"&amp;ADDRESS(Calculations!$C125,20)))),"","Y")</f>
      </c>
      <c r="I125" s="43">
        <f ca="1">IF(ISERROR(FIND("B",INDIRECT("Calculations!"&amp;ADDRESS(Calculations!$C125,20)))),"","Y")</f>
      </c>
      <c r="J125" s="43">
        <f ca="1">IF(ISERROR(FIND("G",INDIRECT("Calculations!"&amp;ADDRESS(Calculations!$C125,20)))),"","Y")</f>
      </c>
      <c r="K125" s="43">
        <f ca="1">IF(ISERROR(FIND("T",INDIRECT("Calculations!"&amp;ADDRESS(Calculations!$C125,20)))),"","Y")</f>
      </c>
      <c r="L125" s="45">
        <f ca="1">IF(Calculations!A125&gt;Calculations!H$2,"",INDIRECT("Calculations!"&amp;ADDRESS(Calculations!$C125,22)))</f>
      </c>
      <c r="M125" s="45">
        <f>IF(Calculations!A125&gt;Calculations!H$2,"",Calculations!Y$2)</f>
      </c>
      <c r="N125" s="44">
        <f>IF(Calculations!A125&gt;Calculations!H$2,"",IF(Calculations!A125&gt;Calculations!F$2,Calculations!Z$2,Calculations!Z98))</f>
      </c>
      <c r="O125" s="45">
        <f>IF(Calculations!A125&gt;Calculations!H$2,"",IF(Calculations!A125&gt;Calculations!F$2,Calculations!AA$2,Calculations!AA98))</f>
      </c>
      <c r="P125" s="45">
        <f>IF(Calculations!A125&gt;Calculations!H$2,"",IF(Calculations!A125&gt;Calculations!F$2,Calculations!AB$2,Calculations!AB98))</f>
      </c>
      <c r="Q125" s="44">
        <f>IF(Calculations!A125&gt;Calculations!H$2,"",Calculations!AC$2)</f>
      </c>
      <c r="R125" s="44">
        <f>IF(Calculations!A125&gt;Calculations!H$2,"",Calculations!AD$2)</f>
      </c>
      <c r="S125" s="44">
        <f>IF(Calculations!A125&gt;Calculations!H$2,"",Calculations!AE$2)</f>
      </c>
      <c r="T125" s="44">
        <f>IF(Calculations!A125&gt;Calculations!H$2,"",Calculations!AF$2)</f>
      </c>
      <c r="U125" s="44">
        <f>IF(Calculations!A125&gt;Calculations!H$2,"",Calculations!AG$2)</f>
      </c>
      <c r="V125" s="44">
        <f>IF(Calculations!A125&gt;Calculations!H$2,"",Calculations!AH$2)</f>
      </c>
      <c r="W125" s="44">
        <f>IF(Calculations!A125&gt;Calculations!H$2,"",Calculations!AI$2)</f>
      </c>
      <c r="X125" s="46">
        <f>IF(Calculations!A125&gt;Calculations!H$2,"",IF(Calculations!A125&gt;Calculations!F$2,Calculations!AJ$2,Calculations!AJ98))</f>
      </c>
      <c r="Y125" s="44">
        <f>IF(Calculations!A125&gt;Calculations!H$2,"",IF(Calculations!A125&gt;Calculations!F$2,"",Calculations!AK98))</f>
      </c>
      <c r="Z125" s="45">
        <f ca="1">IF(Calculations!A125&gt;Calculations!H$2,"",INDIRECT("Calculations!"&amp;ADDRESS(Calculations!$C125,38)))</f>
      </c>
    </row>
    <row r="126" spans="1:26" ht="12.75">
      <c r="A126" s="42">
        <f>Calculations!B126</f>
      </c>
      <c r="B126" s="43">
        <f ca="1">IF(Calculations!A126&gt;Calculations!H$2,"",IF(Calculations!A126&gt;Calculations!F$2,INDIRECT("Calculations!"&amp;ADDRESS(Calculations!$C126,18)),""))</f>
      </c>
      <c r="C126" s="43">
        <f ca="1">IF(Calculations!A126&gt;Calculations!H$2,"",INDIRECT("Calculations!"&amp;ADDRESS(Calculations!$C126,19)))</f>
      </c>
      <c r="D126" s="47">
        <f ca="1">IF(Calculations!A126&gt;Calculations!H$2,"",INDIRECT("Calculations!"&amp;ADDRESS(Calculations!$C126,24)))</f>
      </c>
      <c r="E126" s="43">
        <f ca="1">IF(ISERROR(FIND("C",INDIRECT("Calculations!"&amp;ADDRESS(Calculations!$C126,20)))),"","Y")</f>
      </c>
      <c r="F126" s="43">
        <f ca="1">IF(ISERROR(FIND("F",INDIRECT("Calculations!"&amp;ADDRESS(Calculations!$C126,20)))),"","Y")</f>
      </c>
      <c r="G126" s="43">
        <f ca="1">IF(ISERROR(FIND("M",INDIRECT("Calculations!"&amp;ADDRESS(Calculations!$C126,20)))),"","Y")</f>
      </c>
      <c r="H126" s="43">
        <f ca="1">IF(ISERROR(FIND("E",INDIRECT("Calculations!"&amp;ADDRESS(Calculations!$C126,20)))),"","Y")</f>
      </c>
      <c r="I126" s="43">
        <f ca="1">IF(ISERROR(FIND("B",INDIRECT("Calculations!"&amp;ADDRESS(Calculations!$C126,20)))),"","Y")</f>
      </c>
      <c r="J126" s="43">
        <f ca="1">IF(ISERROR(FIND("G",INDIRECT("Calculations!"&amp;ADDRESS(Calculations!$C126,20)))),"","Y")</f>
      </c>
      <c r="K126" s="43">
        <f ca="1">IF(ISERROR(FIND("T",INDIRECT("Calculations!"&amp;ADDRESS(Calculations!$C126,20)))),"","Y")</f>
      </c>
      <c r="L126" s="45">
        <f ca="1">IF(Calculations!A126&gt;Calculations!H$2,"",INDIRECT("Calculations!"&amp;ADDRESS(Calculations!$C126,22)))</f>
      </c>
      <c r="M126" s="45">
        <f>IF(Calculations!A126&gt;Calculations!H$2,"",Calculations!Y$2)</f>
      </c>
      <c r="N126" s="44">
        <f>IF(Calculations!A126&gt;Calculations!H$2,"",IF(Calculations!A126&gt;Calculations!F$2,Calculations!Z$2,Calculations!Z99))</f>
      </c>
      <c r="O126" s="45">
        <f>IF(Calculations!A126&gt;Calculations!H$2,"",IF(Calculations!A126&gt;Calculations!F$2,Calculations!AA$2,Calculations!AA99))</f>
      </c>
      <c r="P126" s="45">
        <f>IF(Calculations!A126&gt;Calculations!H$2,"",IF(Calculations!A126&gt;Calculations!F$2,Calculations!AB$2,Calculations!AB99))</f>
      </c>
      <c r="Q126" s="44">
        <f>IF(Calculations!A126&gt;Calculations!H$2,"",Calculations!AC$2)</f>
      </c>
      <c r="R126" s="44">
        <f>IF(Calculations!A126&gt;Calculations!H$2,"",Calculations!AD$2)</f>
      </c>
      <c r="S126" s="44">
        <f>IF(Calculations!A126&gt;Calculations!H$2,"",Calculations!AE$2)</f>
      </c>
      <c r="T126" s="44">
        <f>IF(Calculations!A126&gt;Calculations!H$2,"",Calculations!AF$2)</f>
      </c>
      <c r="U126" s="44">
        <f>IF(Calculations!A126&gt;Calculations!H$2,"",Calculations!AG$2)</f>
      </c>
      <c r="V126" s="44">
        <f>IF(Calculations!A126&gt;Calculations!H$2,"",Calculations!AH$2)</f>
      </c>
      <c r="W126" s="44">
        <f>IF(Calculations!A126&gt;Calculations!H$2,"",Calculations!AI$2)</f>
      </c>
      <c r="X126" s="46">
        <f>IF(Calculations!A126&gt;Calculations!H$2,"",IF(Calculations!A126&gt;Calculations!F$2,Calculations!AJ$2,Calculations!AJ99))</f>
      </c>
      <c r="Y126" s="44">
        <f>IF(Calculations!A126&gt;Calculations!H$2,"",IF(Calculations!A126&gt;Calculations!F$2,"",Calculations!AK99))</f>
      </c>
      <c r="Z126" s="45">
        <f ca="1">IF(Calculations!A126&gt;Calculations!H$2,"",INDIRECT("Calculations!"&amp;ADDRESS(Calculations!$C126,38)))</f>
      </c>
    </row>
    <row r="127" spans="1:26" ht="12.75">
      <c r="A127" s="42">
        <f>Calculations!B127</f>
      </c>
      <c r="B127" s="43">
        <f ca="1">IF(Calculations!A127&gt;Calculations!H$2,"",IF(Calculations!A127&gt;Calculations!F$2,INDIRECT("Calculations!"&amp;ADDRESS(Calculations!$C127,18)),""))</f>
      </c>
      <c r="C127" s="43">
        <f ca="1">IF(Calculations!A127&gt;Calculations!H$2,"",INDIRECT("Calculations!"&amp;ADDRESS(Calculations!$C127,19)))</f>
      </c>
      <c r="D127" s="47">
        <f ca="1">IF(Calculations!A127&gt;Calculations!H$2,"",INDIRECT("Calculations!"&amp;ADDRESS(Calculations!$C127,24)))</f>
      </c>
      <c r="E127" s="43">
        <f ca="1">IF(ISERROR(FIND("C",INDIRECT("Calculations!"&amp;ADDRESS(Calculations!$C127,20)))),"","Y")</f>
      </c>
      <c r="F127" s="43">
        <f ca="1">IF(ISERROR(FIND("F",INDIRECT("Calculations!"&amp;ADDRESS(Calculations!$C127,20)))),"","Y")</f>
      </c>
      <c r="G127" s="43">
        <f ca="1">IF(ISERROR(FIND("M",INDIRECT("Calculations!"&amp;ADDRESS(Calculations!$C127,20)))),"","Y")</f>
      </c>
      <c r="H127" s="43">
        <f ca="1">IF(ISERROR(FIND("E",INDIRECT("Calculations!"&amp;ADDRESS(Calculations!$C127,20)))),"","Y")</f>
      </c>
      <c r="I127" s="43">
        <f ca="1">IF(ISERROR(FIND("B",INDIRECT("Calculations!"&amp;ADDRESS(Calculations!$C127,20)))),"","Y")</f>
      </c>
      <c r="J127" s="43">
        <f ca="1">IF(ISERROR(FIND("G",INDIRECT("Calculations!"&amp;ADDRESS(Calculations!$C127,20)))),"","Y")</f>
      </c>
      <c r="K127" s="43">
        <f ca="1">IF(ISERROR(FIND("T",INDIRECT("Calculations!"&amp;ADDRESS(Calculations!$C127,20)))),"","Y")</f>
      </c>
      <c r="L127" s="45">
        <f ca="1">IF(Calculations!A127&gt;Calculations!H$2,"",INDIRECT("Calculations!"&amp;ADDRESS(Calculations!$C127,22)))</f>
      </c>
      <c r="M127" s="45">
        <f>IF(Calculations!A127&gt;Calculations!H$2,"",Calculations!Y$2)</f>
      </c>
      <c r="N127" s="44">
        <f>IF(Calculations!A127&gt;Calculations!H$2,"",IF(Calculations!A127&gt;Calculations!F$2,Calculations!Z$2,Calculations!Z100))</f>
      </c>
      <c r="O127" s="45">
        <f>IF(Calculations!A127&gt;Calculations!H$2,"",IF(Calculations!A127&gt;Calculations!F$2,Calculations!AA$2,Calculations!AA100))</f>
      </c>
      <c r="P127" s="45">
        <f>IF(Calculations!A127&gt;Calculations!H$2,"",IF(Calculations!A127&gt;Calculations!F$2,Calculations!AB$2,Calculations!AB100))</f>
      </c>
      <c r="Q127" s="44">
        <f>IF(Calculations!A127&gt;Calculations!H$2,"",Calculations!AC$2)</f>
      </c>
      <c r="R127" s="44">
        <f>IF(Calculations!A127&gt;Calculations!H$2,"",Calculations!AD$2)</f>
      </c>
      <c r="S127" s="44">
        <f>IF(Calculations!A127&gt;Calculations!H$2,"",Calculations!AE$2)</f>
      </c>
      <c r="T127" s="44">
        <f>IF(Calculations!A127&gt;Calculations!H$2,"",Calculations!AF$2)</f>
      </c>
      <c r="U127" s="44">
        <f>IF(Calculations!A127&gt;Calculations!H$2,"",Calculations!AG$2)</f>
      </c>
      <c r="V127" s="44">
        <f>IF(Calculations!A127&gt;Calculations!H$2,"",Calculations!AH$2)</f>
      </c>
      <c r="W127" s="44">
        <f>IF(Calculations!A127&gt;Calculations!H$2,"",Calculations!AI$2)</f>
      </c>
      <c r="X127" s="46">
        <f>IF(Calculations!A127&gt;Calculations!H$2,"",IF(Calculations!A127&gt;Calculations!F$2,Calculations!AJ$2,Calculations!AJ100))</f>
      </c>
      <c r="Y127" s="44">
        <f>IF(Calculations!A127&gt;Calculations!H$2,"",IF(Calculations!A127&gt;Calculations!F$2,"",Calculations!AK100))</f>
      </c>
      <c r="Z127" s="45">
        <f ca="1">IF(Calculations!A127&gt;Calculations!H$2,"",INDIRECT("Calculations!"&amp;ADDRESS(Calculations!$C127,38)))</f>
      </c>
    </row>
    <row r="128" spans="1:26" ht="12.75">
      <c r="A128" s="42">
        <f>Calculations!B128</f>
      </c>
      <c r="B128" s="43">
        <f ca="1">IF(Calculations!A128&gt;Calculations!H$2,"",IF(Calculations!A128&gt;Calculations!F$2,INDIRECT("Calculations!"&amp;ADDRESS(Calculations!$C128,18)),""))</f>
      </c>
      <c r="C128" s="43">
        <f ca="1">IF(Calculations!A128&gt;Calculations!H$2,"",INDIRECT("Calculations!"&amp;ADDRESS(Calculations!$C128,19)))</f>
      </c>
      <c r="D128" s="47">
        <f ca="1">IF(Calculations!A128&gt;Calculations!H$2,"",INDIRECT("Calculations!"&amp;ADDRESS(Calculations!$C128,24)))</f>
      </c>
      <c r="E128" s="43">
        <f ca="1">IF(ISERROR(FIND("C",INDIRECT("Calculations!"&amp;ADDRESS(Calculations!$C128,20)))),"","Y")</f>
      </c>
      <c r="F128" s="43">
        <f ca="1">IF(ISERROR(FIND("F",INDIRECT("Calculations!"&amp;ADDRESS(Calculations!$C128,20)))),"","Y")</f>
      </c>
      <c r="G128" s="43">
        <f ca="1">IF(ISERROR(FIND("M",INDIRECT("Calculations!"&amp;ADDRESS(Calculations!$C128,20)))),"","Y")</f>
      </c>
      <c r="H128" s="43">
        <f ca="1">IF(ISERROR(FIND("E",INDIRECT("Calculations!"&amp;ADDRESS(Calculations!$C128,20)))),"","Y")</f>
      </c>
      <c r="I128" s="43">
        <f ca="1">IF(ISERROR(FIND("B",INDIRECT("Calculations!"&amp;ADDRESS(Calculations!$C128,20)))),"","Y")</f>
      </c>
      <c r="J128" s="43">
        <f ca="1">IF(ISERROR(FIND("G",INDIRECT("Calculations!"&amp;ADDRESS(Calculations!$C128,20)))),"","Y")</f>
      </c>
      <c r="K128" s="43">
        <f ca="1">IF(ISERROR(FIND("T",INDIRECT("Calculations!"&amp;ADDRESS(Calculations!$C128,20)))),"","Y")</f>
      </c>
      <c r="L128" s="45">
        <f ca="1">IF(Calculations!A128&gt;Calculations!H$2,"",INDIRECT("Calculations!"&amp;ADDRESS(Calculations!$C128,22)))</f>
      </c>
      <c r="M128" s="45">
        <f>IF(Calculations!A128&gt;Calculations!H$2,"",Calculations!Y$2)</f>
      </c>
      <c r="N128" s="44">
        <f>IF(Calculations!A128&gt;Calculations!H$2,"",IF(Calculations!A128&gt;Calculations!F$2,Calculations!Z$2,Calculations!Z101))</f>
      </c>
      <c r="O128" s="45">
        <f>IF(Calculations!A128&gt;Calculations!H$2,"",IF(Calculations!A128&gt;Calculations!F$2,Calculations!AA$2,Calculations!AA101))</f>
      </c>
      <c r="P128" s="45">
        <f>IF(Calculations!A128&gt;Calculations!H$2,"",IF(Calculations!A128&gt;Calculations!F$2,Calculations!AB$2,Calculations!AB101))</f>
      </c>
      <c r="Q128" s="44">
        <f>IF(Calculations!A128&gt;Calculations!H$2,"",Calculations!AC$2)</f>
      </c>
      <c r="R128" s="44">
        <f>IF(Calculations!A128&gt;Calculations!H$2,"",Calculations!AD$2)</f>
      </c>
      <c r="S128" s="44">
        <f>IF(Calculations!A128&gt;Calculations!H$2,"",Calculations!AE$2)</f>
      </c>
      <c r="T128" s="44">
        <f>IF(Calculations!A128&gt;Calculations!H$2,"",Calculations!AF$2)</f>
      </c>
      <c r="U128" s="44">
        <f>IF(Calculations!A128&gt;Calculations!H$2,"",Calculations!AG$2)</f>
      </c>
      <c r="V128" s="44">
        <f>IF(Calculations!A128&gt;Calculations!H$2,"",Calculations!AH$2)</f>
      </c>
      <c r="W128" s="44">
        <f>IF(Calculations!A128&gt;Calculations!H$2,"",Calculations!AI$2)</f>
      </c>
      <c r="X128" s="46">
        <f>IF(Calculations!A128&gt;Calculations!H$2,"",IF(Calculations!A128&gt;Calculations!F$2,Calculations!AJ$2,Calculations!AJ101))</f>
      </c>
      <c r="Y128" s="44">
        <f>IF(Calculations!A128&gt;Calculations!H$2,"",IF(Calculations!A128&gt;Calculations!F$2,"",Calculations!AK101))</f>
      </c>
      <c r="Z128" s="45">
        <f ca="1">IF(Calculations!A128&gt;Calculations!H$2,"",INDIRECT("Calculations!"&amp;ADDRESS(Calculations!$C128,38)))</f>
      </c>
    </row>
    <row r="129" spans="1:26" ht="12.75">
      <c r="A129" s="42">
        <f>Calculations!B129</f>
      </c>
      <c r="B129" s="43">
        <f ca="1">IF(Calculations!A129&gt;Calculations!H$2,"",IF(Calculations!A129&gt;Calculations!F$2,INDIRECT("Calculations!"&amp;ADDRESS(Calculations!$C129,18)),""))</f>
      </c>
      <c r="C129" s="43">
        <f ca="1">IF(Calculations!A129&gt;Calculations!H$2,"",INDIRECT("Calculations!"&amp;ADDRESS(Calculations!$C129,19)))</f>
      </c>
      <c r="D129" s="47">
        <f ca="1">IF(Calculations!A129&gt;Calculations!H$2,"",INDIRECT("Calculations!"&amp;ADDRESS(Calculations!$C129,24)))</f>
      </c>
      <c r="E129" s="43">
        <f ca="1">IF(ISERROR(FIND("C",INDIRECT("Calculations!"&amp;ADDRESS(Calculations!$C129,20)))),"","Y")</f>
      </c>
      <c r="F129" s="43">
        <f ca="1">IF(ISERROR(FIND("F",INDIRECT("Calculations!"&amp;ADDRESS(Calculations!$C129,20)))),"","Y")</f>
      </c>
      <c r="G129" s="43">
        <f ca="1">IF(ISERROR(FIND("M",INDIRECT("Calculations!"&amp;ADDRESS(Calculations!$C129,20)))),"","Y")</f>
      </c>
      <c r="H129" s="43">
        <f ca="1">IF(ISERROR(FIND("E",INDIRECT("Calculations!"&amp;ADDRESS(Calculations!$C129,20)))),"","Y")</f>
      </c>
      <c r="I129" s="43">
        <f ca="1">IF(ISERROR(FIND("B",INDIRECT("Calculations!"&amp;ADDRESS(Calculations!$C129,20)))),"","Y")</f>
      </c>
      <c r="J129" s="43">
        <f ca="1">IF(ISERROR(FIND("G",INDIRECT("Calculations!"&amp;ADDRESS(Calculations!$C129,20)))),"","Y")</f>
      </c>
      <c r="K129" s="43">
        <f ca="1">IF(ISERROR(FIND("T",INDIRECT("Calculations!"&amp;ADDRESS(Calculations!$C129,20)))),"","Y")</f>
      </c>
      <c r="L129" s="45">
        <f ca="1">IF(Calculations!A129&gt;Calculations!H$2,"",INDIRECT("Calculations!"&amp;ADDRESS(Calculations!$C129,22)))</f>
      </c>
      <c r="M129" s="45">
        <f>IF(Calculations!A129&gt;Calculations!H$2,"",Calculations!Y$2)</f>
      </c>
      <c r="N129" s="44">
        <f>IF(Calculations!A129&gt;Calculations!H$2,"",IF(Calculations!A129&gt;Calculations!F$2,Calculations!Z$2,Calculations!Z102))</f>
      </c>
      <c r="O129" s="45">
        <f>IF(Calculations!A129&gt;Calculations!H$2,"",IF(Calculations!A129&gt;Calculations!F$2,Calculations!AA$2,Calculations!AA102))</f>
      </c>
      <c r="P129" s="45">
        <f>IF(Calculations!A129&gt;Calculations!H$2,"",IF(Calculations!A129&gt;Calculations!F$2,Calculations!AB$2,Calculations!AB102))</f>
      </c>
      <c r="Q129" s="44">
        <f>IF(Calculations!A129&gt;Calculations!H$2,"",Calculations!AC$2)</f>
      </c>
      <c r="R129" s="44">
        <f>IF(Calculations!A129&gt;Calculations!H$2,"",Calculations!AD$2)</f>
      </c>
      <c r="S129" s="44">
        <f>IF(Calculations!A129&gt;Calculations!H$2,"",Calculations!AE$2)</f>
      </c>
      <c r="T129" s="44">
        <f>IF(Calculations!A129&gt;Calculations!H$2,"",Calculations!AF$2)</f>
      </c>
      <c r="U129" s="44">
        <f>IF(Calculations!A129&gt;Calculations!H$2,"",Calculations!AG$2)</f>
      </c>
      <c r="V129" s="44">
        <f>IF(Calculations!A129&gt;Calculations!H$2,"",Calculations!AH$2)</f>
      </c>
      <c r="W129" s="44">
        <f>IF(Calculations!A129&gt;Calculations!H$2,"",Calculations!AI$2)</f>
      </c>
      <c r="X129" s="46">
        <f>IF(Calculations!A129&gt;Calculations!H$2,"",IF(Calculations!A129&gt;Calculations!F$2,Calculations!AJ$2,Calculations!AJ102))</f>
      </c>
      <c r="Y129" s="44">
        <f>IF(Calculations!A129&gt;Calculations!H$2,"",IF(Calculations!A129&gt;Calculations!F$2,"",Calculations!AK102))</f>
      </c>
      <c r="Z129" s="45">
        <f ca="1">IF(Calculations!A129&gt;Calculations!H$2,"",INDIRECT("Calculations!"&amp;ADDRESS(Calculations!$C129,38)))</f>
      </c>
    </row>
    <row r="130" spans="1:26" ht="12.75">
      <c r="A130" s="42">
        <f>Calculations!B130</f>
      </c>
      <c r="B130" s="43">
        <f ca="1">IF(Calculations!A130&gt;Calculations!H$2,"",IF(Calculations!A130&gt;Calculations!F$2,INDIRECT("Calculations!"&amp;ADDRESS(Calculations!$C130,18)),""))</f>
      </c>
      <c r="C130" s="43">
        <f ca="1">IF(Calculations!A130&gt;Calculations!H$2,"",INDIRECT("Calculations!"&amp;ADDRESS(Calculations!$C130,19)))</f>
      </c>
      <c r="D130" s="47">
        <f ca="1">IF(Calculations!A130&gt;Calculations!H$2,"",INDIRECT("Calculations!"&amp;ADDRESS(Calculations!$C130,24)))</f>
      </c>
      <c r="E130" s="43">
        <f ca="1">IF(ISERROR(FIND("C",INDIRECT("Calculations!"&amp;ADDRESS(Calculations!$C130,20)))),"","Y")</f>
      </c>
      <c r="F130" s="43">
        <f ca="1">IF(ISERROR(FIND("F",INDIRECT("Calculations!"&amp;ADDRESS(Calculations!$C130,20)))),"","Y")</f>
      </c>
      <c r="G130" s="43">
        <f ca="1">IF(ISERROR(FIND("M",INDIRECT("Calculations!"&amp;ADDRESS(Calculations!$C130,20)))),"","Y")</f>
      </c>
      <c r="H130" s="43">
        <f ca="1">IF(ISERROR(FIND("E",INDIRECT("Calculations!"&amp;ADDRESS(Calculations!$C130,20)))),"","Y")</f>
      </c>
      <c r="I130" s="43">
        <f ca="1">IF(ISERROR(FIND("B",INDIRECT("Calculations!"&amp;ADDRESS(Calculations!$C130,20)))),"","Y")</f>
      </c>
      <c r="J130" s="43">
        <f ca="1">IF(ISERROR(FIND("G",INDIRECT("Calculations!"&amp;ADDRESS(Calculations!$C130,20)))),"","Y")</f>
      </c>
      <c r="K130" s="43">
        <f ca="1">IF(ISERROR(FIND("T",INDIRECT("Calculations!"&amp;ADDRESS(Calculations!$C130,20)))),"","Y")</f>
      </c>
      <c r="L130" s="45">
        <f ca="1">IF(Calculations!A130&gt;Calculations!H$2,"",INDIRECT("Calculations!"&amp;ADDRESS(Calculations!$C130,22)))</f>
      </c>
      <c r="M130" s="45">
        <f>IF(Calculations!A130&gt;Calculations!H$2,"",Calculations!Y$2)</f>
      </c>
      <c r="N130" s="44">
        <f>IF(Calculations!A130&gt;Calculations!H$2,"",IF(Calculations!A130&gt;Calculations!F$2,Calculations!Z$2,Calculations!Z103))</f>
      </c>
      <c r="O130" s="45">
        <f>IF(Calculations!A130&gt;Calculations!H$2,"",IF(Calculations!A130&gt;Calculations!F$2,Calculations!AA$2,Calculations!AA103))</f>
      </c>
      <c r="P130" s="45">
        <f>IF(Calculations!A130&gt;Calculations!H$2,"",IF(Calculations!A130&gt;Calculations!F$2,Calculations!AB$2,Calculations!AB103))</f>
      </c>
      <c r="Q130" s="44">
        <f>IF(Calculations!A130&gt;Calculations!H$2,"",Calculations!AC$2)</f>
      </c>
      <c r="R130" s="44">
        <f>IF(Calculations!A130&gt;Calculations!H$2,"",Calculations!AD$2)</f>
      </c>
      <c r="S130" s="44">
        <f>IF(Calculations!A130&gt;Calculations!H$2,"",Calculations!AE$2)</f>
      </c>
      <c r="T130" s="44">
        <f>IF(Calculations!A130&gt;Calculations!H$2,"",Calculations!AF$2)</f>
      </c>
      <c r="U130" s="44">
        <f>IF(Calculations!A130&gt;Calculations!H$2,"",Calculations!AG$2)</f>
      </c>
      <c r="V130" s="44">
        <f>IF(Calculations!A130&gt;Calculations!H$2,"",Calculations!AH$2)</f>
      </c>
      <c r="W130" s="44">
        <f>IF(Calculations!A130&gt;Calculations!H$2,"",Calculations!AI$2)</f>
      </c>
      <c r="X130" s="46">
        <f>IF(Calculations!A130&gt;Calculations!H$2,"",IF(Calculations!A130&gt;Calculations!F$2,Calculations!AJ$2,Calculations!AJ103))</f>
      </c>
      <c r="Y130" s="44">
        <f>IF(Calculations!A130&gt;Calculations!H$2,"",IF(Calculations!A130&gt;Calculations!F$2,"",Calculations!AK103))</f>
      </c>
      <c r="Z130" s="45">
        <f ca="1">IF(Calculations!A130&gt;Calculations!H$2,"",INDIRECT("Calculations!"&amp;ADDRESS(Calculations!$C130,38)))</f>
      </c>
    </row>
    <row r="131" spans="1:26" ht="12.75">
      <c r="A131" s="42">
        <f>Calculations!B131</f>
      </c>
      <c r="B131" s="43">
        <f ca="1">IF(Calculations!A131&gt;Calculations!H$2,"",IF(Calculations!A131&gt;Calculations!F$2,INDIRECT("Calculations!"&amp;ADDRESS(Calculations!$C131,18)),""))</f>
      </c>
      <c r="C131" s="43">
        <f ca="1">IF(Calculations!A131&gt;Calculations!H$2,"",INDIRECT("Calculations!"&amp;ADDRESS(Calculations!$C131,19)))</f>
      </c>
      <c r="D131" s="47">
        <f ca="1">IF(Calculations!A131&gt;Calculations!H$2,"",INDIRECT("Calculations!"&amp;ADDRESS(Calculations!$C131,24)))</f>
      </c>
      <c r="E131" s="43">
        <f ca="1">IF(ISERROR(FIND("C",INDIRECT("Calculations!"&amp;ADDRESS(Calculations!$C131,20)))),"","Y")</f>
      </c>
      <c r="F131" s="43">
        <f ca="1">IF(ISERROR(FIND("F",INDIRECT("Calculations!"&amp;ADDRESS(Calculations!$C131,20)))),"","Y")</f>
      </c>
      <c r="G131" s="43">
        <f ca="1">IF(ISERROR(FIND("M",INDIRECT("Calculations!"&amp;ADDRESS(Calculations!$C131,20)))),"","Y")</f>
      </c>
      <c r="H131" s="43">
        <f ca="1">IF(ISERROR(FIND("E",INDIRECT("Calculations!"&amp;ADDRESS(Calculations!$C131,20)))),"","Y")</f>
      </c>
      <c r="I131" s="43">
        <f ca="1">IF(ISERROR(FIND("B",INDIRECT("Calculations!"&amp;ADDRESS(Calculations!$C131,20)))),"","Y")</f>
      </c>
      <c r="J131" s="43">
        <f ca="1">IF(ISERROR(FIND("G",INDIRECT("Calculations!"&amp;ADDRESS(Calculations!$C131,20)))),"","Y")</f>
      </c>
      <c r="K131" s="43">
        <f ca="1">IF(ISERROR(FIND("T",INDIRECT("Calculations!"&amp;ADDRESS(Calculations!$C131,20)))),"","Y")</f>
      </c>
      <c r="L131" s="45">
        <f ca="1">IF(Calculations!A131&gt;Calculations!H$2,"",INDIRECT("Calculations!"&amp;ADDRESS(Calculations!$C131,22)))</f>
      </c>
      <c r="M131" s="45">
        <f>IF(Calculations!A131&gt;Calculations!H$2,"",Calculations!Y$2)</f>
      </c>
      <c r="N131" s="44">
        <f>IF(Calculations!A131&gt;Calculations!H$2,"",IF(Calculations!A131&gt;Calculations!F$2,Calculations!Z$2,Calculations!Z104))</f>
      </c>
      <c r="O131" s="45">
        <f>IF(Calculations!A131&gt;Calculations!H$2,"",IF(Calculations!A131&gt;Calculations!F$2,Calculations!AA$2,Calculations!AA104))</f>
      </c>
      <c r="P131" s="45">
        <f>IF(Calculations!A131&gt;Calculations!H$2,"",IF(Calculations!A131&gt;Calculations!F$2,Calculations!AB$2,Calculations!AB104))</f>
      </c>
      <c r="Q131" s="44">
        <f>IF(Calculations!A131&gt;Calculations!H$2,"",Calculations!AC$2)</f>
      </c>
      <c r="R131" s="44">
        <f>IF(Calculations!A131&gt;Calculations!H$2,"",Calculations!AD$2)</f>
      </c>
      <c r="S131" s="44">
        <f>IF(Calculations!A131&gt;Calculations!H$2,"",Calculations!AE$2)</f>
      </c>
      <c r="T131" s="44">
        <f>IF(Calculations!A131&gt;Calculations!H$2,"",Calculations!AF$2)</f>
      </c>
      <c r="U131" s="44">
        <f>IF(Calculations!A131&gt;Calculations!H$2,"",Calculations!AG$2)</f>
      </c>
      <c r="V131" s="44">
        <f>IF(Calculations!A131&gt;Calculations!H$2,"",Calculations!AH$2)</f>
      </c>
      <c r="W131" s="44">
        <f>IF(Calculations!A131&gt;Calculations!H$2,"",Calculations!AI$2)</f>
      </c>
      <c r="X131" s="46">
        <f>IF(Calculations!A131&gt;Calculations!H$2,"",IF(Calculations!A131&gt;Calculations!F$2,Calculations!AJ$2,Calculations!AJ104))</f>
      </c>
      <c r="Y131" s="44">
        <f>IF(Calculations!A131&gt;Calculations!H$2,"",IF(Calculations!A131&gt;Calculations!F$2,"",Calculations!AK104))</f>
      </c>
      <c r="Z131" s="45">
        <f ca="1">IF(Calculations!A131&gt;Calculations!H$2,"",INDIRECT("Calculations!"&amp;ADDRESS(Calculations!$C131,38)))</f>
      </c>
    </row>
    <row r="132" spans="1:26" ht="12.75">
      <c r="A132" s="42">
        <f>Calculations!B132</f>
      </c>
      <c r="B132" s="43">
        <f ca="1">IF(Calculations!A132&gt;Calculations!H$2,"",IF(Calculations!A132&gt;Calculations!F$2,INDIRECT("Calculations!"&amp;ADDRESS(Calculations!$C132,18)),""))</f>
      </c>
      <c r="C132" s="43">
        <f ca="1">IF(Calculations!A132&gt;Calculations!H$2,"",INDIRECT("Calculations!"&amp;ADDRESS(Calculations!$C132,19)))</f>
      </c>
      <c r="D132" s="47">
        <f ca="1">IF(Calculations!A132&gt;Calculations!H$2,"",INDIRECT("Calculations!"&amp;ADDRESS(Calculations!$C132,24)))</f>
      </c>
      <c r="E132" s="43">
        <f ca="1">IF(ISERROR(FIND("C",INDIRECT("Calculations!"&amp;ADDRESS(Calculations!$C132,20)))),"","Y")</f>
      </c>
      <c r="F132" s="43">
        <f ca="1">IF(ISERROR(FIND("F",INDIRECT("Calculations!"&amp;ADDRESS(Calculations!$C132,20)))),"","Y")</f>
      </c>
      <c r="G132" s="43">
        <f ca="1">IF(ISERROR(FIND("M",INDIRECT("Calculations!"&amp;ADDRESS(Calculations!$C132,20)))),"","Y")</f>
      </c>
      <c r="H132" s="43">
        <f ca="1">IF(ISERROR(FIND("E",INDIRECT("Calculations!"&amp;ADDRESS(Calculations!$C132,20)))),"","Y")</f>
      </c>
      <c r="I132" s="43">
        <f ca="1">IF(ISERROR(FIND("B",INDIRECT("Calculations!"&amp;ADDRESS(Calculations!$C132,20)))),"","Y")</f>
      </c>
      <c r="J132" s="43">
        <f ca="1">IF(ISERROR(FIND("G",INDIRECT("Calculations!"&amp;ADDRESS(Calculations!$C132,20)))),"","Y")</f>
      </c>
      <c r="K132" s="43">
        <f ca="1">IF(ISERROR(FIND("T",INDIRECT("Calculations!"&amp;ADDRESS(Calculations!$C132,20)))),"","Y")</f>
      </c>
      <c r="L132" s="45">
        <f ca="1">IF(Calculations!A132&gt;Calculations!H$2,"",INDIRECT("Calculations!"&amp;ADDRESS(Calculations!$C132,22)))</f>
      </c>
      <c r="M132" s="45">
        <f>IF(Calculations!A132&gt;Calculations!H$2,"",Calculations!Y$2)</f>
      </c>
      <c r="N132" s="44">
        <f>IF(Calculations!A132&gt;Calculations!H$2,"",IF(Calculations!A132&gt;Calculations!F$2,Calculations!Z$2,Calculations!Z105))</f>
      </c>
      <c r="O132" s="45">
        <f>IF(Calculations!A132&gt;Calculations!H$2,"",IF(Calculations!A132&gt;Calculations!F$2,Calculations!AA$2,Calculations!AA105))</f>
      </c>
      <c r="P132" s="45">
        <f>IF(Calculations!A132&gt;Calculations!H$2,"",IF(Calculations!A132&gt;Calculations!F$2,Calculations!AB$2,Calculations!AB105))</f>
      </c>
      <c r="Q132" s="44">
        <f>IF(Calculations!A132&gt;Calculations!H$2,"",Calculations!AC$2)</f>
      </c>
      <c r="R132" s="44">
        <f>IF(Calculations!A132&gt;Calculations!H$2,"",Calculations!AD$2)</f>
      </c>
      <c r="S132" s="44">
        <f>IF(Calculations!A132&gt;Calculations!H$2,"",Calculations!AE$2)</f>
      </c>
      <c r="T132" s="44">
        <f>IF(Calculations!A132&gt;Calculations!H$2,"",Calculations!AF$2)</f>
      </c>
      <c r="U132" s="44">
        <f>IF(Calculations!A132&gt;Calculations!H$2,"",Calculations!AG$2)</f>
      </c>
      <c r="V132" s="44">
        <f>IF(Calculations!A132&gt;Calculations!H$2,"",Calculations!AH$2)</f>
      </c>
      <c r="W132" s="44">
        <f>IF(Calculations!A132&gt;Calculations!H$2,"",Calculations!AI$2)</f>
      </c>
      <c r="X132" s="46">
        <f>IF(Calculations!A132&gt;Calculations!H$2,"",IF(Calculations!A132&gt;Calculations!F$2,Calculations!AJ$2,Calculations!AJ105))</f>
      </c>
      <c r="Y132" s="44">
        <f>IF(Calculations!A132&gt;Calculations!H$2,"",IF(Calculations!A132&gt;Calculations!F$2,"",Calculations!AK105))</f>
      </c>
      <c r="Z132" s="45">
        <f ca="1">IF(Calculations!A132&gt;Calculations!H$2,"",INDIRECT("Calculations!"&amp;ADDRESS(Calculations!$C132,38)))</f>
      </c>
    </row>
    <row r="133" spans="1:26" ht="12.75">
      <c r="A133" s="42">
        <f>Calculations!B133</f>
      </c>
      <c r="B133" s="43">
        <f ca="1">IF(Calculations!A133&gt;Calculations!H$2,"",IF(Calculations!A133&gt;Calculations!F$2,INDIRECT("Calculations!"&amp;ADDRESS(Calculations!$C133,18)),""))</f>
      </c>
      <c r="C133" s="43">
        <f ca="1">IF(Calculations!A133&gt;Calculations!H$2,"",INDIRECT("Calculations!"&amp;ADDRESS(Calculations!$C133,19)))</f>
      </c>
      <c r="D133" s="47">
        <f ca="1">IF(Calculations!A133&gt;Calculations!H$2,"",INDIRECT("Calculations!"&amp;ADDRESS(Calculations!$C133,24)))</f>
      </c>
      <c r="E133" s="43">
        <f ca="1">IF(ISERROR(FIND("C",INDIRECT("Calculations!"&amp;ADDRESS(Calculations!$C133,20)))),"","Y")</f>
      </c>
      <c r="F133" s="43">
        <f ca="1">IF(ISERROR(FIND("F",INDIRECT("Calculations!"&amp;ADDRESS(Calculations!$C133,20)))),"","Y")</f>
      </c>
      <c r="G133" s="43">
        <f ca="1">IF(ISERROR(FIND("M",INDIRECT("Calculations!"&amp;ADDRESS(Calculations!$C133,20)))),"","Y")</f>
      </c>
      <c r="H133" s="43">
        <f ca="1">IF(ISERROR(FIND("E",INDIRECT("Calculations!"&amp;ADDRESS(Calculations!$C133,20)))),"","Y")</f>
      </c>
      <c r="I133" s="43">
        <f ca="1">IF(ISERROR(FIND("B",INDIRECT("Calculations!"&amp;ADDRESS(Calculations!$C133,20)))),"","Y")</f>
      </c>
      <c r="J133" s="43">
        <f ca="1">IF(ISERROR(FIND("G",INDIRECT("Calculations!"&amp;ADDRESS(Calculations!$C133,20)))),"","Y")</f>
      </c>
      <c r="K133" s="43">
        <f ca="1">IF(ISERROR(FIND("T",INDIRECT("Calculations!"&amp;ADDRESS(Calculations!$C133,20)))),"","Y")</f>
      </c>
      <c r="L133" s="45">
        <f ca="1">IF(Calculations!A133&gt;Calculations!H$2,"",INDIRECT("Calculations!"&amp;ADDRESS(Calculations!$C133,22)))</f>
      </c>
      <c r="M133" s="45">
        <f>IF(Calculations!A133&gt;Calculations!H$2,"",Calculations!Y$2)</f>
      </c>
      <c r="N133" s="44">
        <f>IF(Calculations!A133&gt;Calculations!H$2,"",IF(Calculations!A133&gt;Calculations!F$2,Calculations!Z$2,Calculations!Z106))</f>
      </c>
      <c r="O133" s="45">
        <f>IF(Calculations!A133&gt;Calculations!H$2,"",IF(Calculations!A133&gt;Calculations!F$2,Calculations!AA$2,Calculations!AA106))</f>
      </c>
      <c r="P133" s="45">
        <f>IF(Calculations!A133&gt;Calculations!H$2,"",IF(Calculations!A133&gt;Calculations!F$2,Calculations!AB$2,Calculations!AB106))</f>
      </c>
      <c r="Q133" s="44">
        <f>IF(Calculations!A133&gt;Calculations!H$2,"",Calculations!AC$2)</f>
      </c>
      <c r="R133" s="44">
        <f>IF(Calculations!A133&gt;Calculations!H$2,"",Calculations!AD$2)</f>
      </c>
      <c r="S133" s="44">
        <f>IF(Calculations!A133&gt;Calculations!H$2,"",Calculations!AE$2)</f>
      </c>
      <c r="T133" s="44">
        <f>IF(Calculations!A133&gt;Calculations!H$2,"",Calculations!AF$2)</f>
      </c>
      <c r="U133" s="44">
        <f>IF(Calculations!A133&gt;Calculations!H$2,"",Calculations!AG$2)</f>
      </c>
      <c r="V133" s="44">
        <f>IF(Calculations!A133&gt;Calculations!H$2,"",Calculations!AH$2)</f>
      </c>
      <c r="W133" s="44">
        <f>IF(Calculations!A133&gt;Calculations!H$2,"",Calculations!AI$2)</f>
      </c>
      <c r="X133" s="46">
        <f>IF(Calculations!A133&gt;Calculations!H$2,"",IF(Calculations!A133&gt;Calculations!F$2,Calculations!AJ$2,Calculations!AJ106))</f>
      </c>
      <c r="Y133" s="44">
        <f>IF(Calculations!A133&gt;Calculations!H$2,"",IF(Calculations!A133&gt;Calculations!F$2,"",Calculations!AK106))</f>
      </c>
      <c r="Z133" s="45">
        <f ca="1">IF(Calculations!A133&gt;Calculations!H$2,"",INDIRECT("Calculations!"&amp;ADDRESS(Calculations!$C133,38)))</f>
      </c>
    </row>
    <row r="134" spans="1:26" ht="12.75">
      <c r="A134" s="42">
        <f>Calculations!B134</f>
      </c>
      <c r="B134" s="43">
        <f ca="1">IF(Calculations!A134&gt;Calculations!H$2,"",IF(Calculations!A134&gt;Calculations!F$2,INDIRECT("Calculations!"&amp;ADDRESS(Calculations!$C134,18)),""))</f>
      </c>
      <c r="C134" s="43">
        <f ca="1">IF(Calculations!A134&gt;Calculations!H$2,"",INDIRECT("Calculations!"&amp;ADDRESS(Calculations!$C134,19)))</f>
      </c>
      <c r="D134" s="47">
        <f ca="1">IF(Calculations!A134&gt;Calculations!H$2,"",INDIRECT("Calculations!"&amp;ADDRESS(Calculations!$C134,24)))</f>
      </c>
      <c r="E134" s="43">
        <f ca="1">IF(ISERROR(FIND("C",INDIRECT("Calculations!"&amp;ADDRESS(Calculations!$C134,20)))),"","Y")</f>
      </c>
      <c r="F134" s="43">
        <f ca="1">IF(ISERROR(FIND("F",INDIRECT("Calculations!"&amp;ADDRESS(Calculations!$C134,20)))),"","Y")</f>
      </c>
      <c r="G134" s="43">
        <f ca="1">IF(ISERROR(FIND("M",INDIRECT("Calculations!"&amp;ADDRESS(Calculations!$C134,20)))),"","Y")</f>
      </c>
      <c r="H134" s="43">
        <f ca="1">IF(ISERROR(FIND("E",INDIRECT("Calculations!"&amp;ADDRESS(Calculations!$C134,20)))),"","Y")</f>
      </c>
      <c r="I134" s="43">
        <f ca="1">IF(ISERROR(FIND("B",INDIRECT("Calculations!"&amp;ADDRESS(Calculations!$C134,20)))),"","Y")</f>
      </c>
      <c r="J134" s="43">
        <f ca="1">IF(ISERROR(FIND("G",INDIRECT("Calculations!"&amp;ADDRESS(Calculations!$C134,20)))),"","Y")</f>
      </c>
      <c r="K134" s="43">
        <f ca="1">IF(ISERROR(FIND("T",INDIRECT("Calculations!"&amp;ADDRESS(Calculations!$C134,20)))),"","Y")</f>
      </c>
      <c r="L134" s="45">
        <f ca="1">IF(Calculations!A134&gt;Calculations!H$2,"",INDIRECT("Calculations!"&amp;ADDRESS(Calculations!$C134,22)))</f>
      </c>
      <c r="M134" s="45">
        <f>IF(Calculations!A134&gt;Calculations!H$2,"",Calculations!Y$2)</f>
      </c>
      <c r="N134" s="44">
        <f>IF(Calculations!A134&gt;Calculations!H$2,"",IF(Calculations!A134&gt;Calculations!F$2,Calculations!Z$2,Calculations!Z107))</f>
      </c>
      <c r="O134" s="45">
        <f>IF(Calculations!A134&gt;Calculations!H$2,"",IF(Calculations!A134&gt;Calculations!F$2,Calculations!AA$2,Calculations!AA107))</f>
      </c>
      <c r="P134" s="45">
        <f>IF(Calculations!A134&gt;Calculations!H$2,"",IF(Calculations!A134&gt;Calculations!F$2,Calculations!AB$2,Calculations!AB107))</f>
      </c>
      <c r="Q134" s="44">
        <f>IF(Calculations!A134&gt;Calculations!H$2,"",Calculations!AC$2)</f>
      </c>
      <c r="R134" s="44">
        <f>IF(Calculations!A134&gt;Calculations!H$2,"",Calculations!AD$2)</f>
      </c>
      <c r="S134" s="44">
        <f>IF(Calculations!A134&gt;Calculations!H$2,"",Calculations!AE$2)</f>
      </c>
      <c r="T134" s="44">
        <f>IF(Calculations!A134&gt;Calculations!H$2,"",Calculations!AF$2)</f>
      </c>
      <c r="U134" s="44">
        <f>IF(Calculations!A134&gt;Calculations!H$2,"",Calculations!AG$2)</f>
      </c>
      <c r="V134" s="44">
        <f>IF(Calculations!A134&gt;Calculations!H$2,"",Calculations!AH$2)</f>
      </c>
      <c r="W134" s="44">
        <f>IF(Calculations!A134&gt;Calculations!H$2,"",Calculations!AI$2)</f>
      </c>
      <c r="X134" s="46">
        <f>IF(Calculations!A134&gt;Calculations!H$2,"",IF(Calculations!A134&gt;Calculations!F$2,Calculations!AJ$2,Calculations!AJ107))</f>
      </c>
      <c r="Y134" s="44">
        <f>IF(Calculations!A134&gt;Calculations!H$2,"",IF(Calculations!A134&gt;Calculations!F$2,"",Calculations!AK107))</f>
      </c>
      <c r="Z134" s="45">
        <f ca="1">IF(Calculations!A134&gt;Calculations!H$2,"",INDIRECT("Calculations!"&amp;ADDRESS(Calculations!$C134,38)))</f>
      </c>
    </row>
    <row r="135" spans="1:26" ht="12.75">
      <c r="A135" s="42">
        <f>Calculations!B135</f>
      </c>
      <c r="B135" s="43">
        <f ca="1">IF(Calculations!A135&gt;Calculations!H$2,"",IF(Calculations!A135&gt;Calculations!F$2,INDIRECT("Calculations!"&amp;ADDRESS(Calculations!$C135,18)),""))</f>
      </c>
      <c r="C135" s="43">
        <f ca="1">IF(Calculations!A135&gt;Calculations!H$2,"",INDIRECT("Calculations!"&amp;ADDRESS(Calculations!$C135,19)))</f>
      </c>
      <c r="D135" s="47">
        <f ca="1">IF(Calculations!A135&gt;Calculations!H$2,"",INDIRECT("Calculations!"&amp;ADDRESS(Calculations!$C135,24)))</f>
      </c>
      <c r="E135" s="43">
        <f ca="1">IF(ISERROR(FIND("C",INDIRECT("Calculations!"&amp;ADDRESS(Calculations!$C135,20)))),"","Y")</f>
      </c>
      <c r="F135" s="43">
        <f ca="1">IF(ISERROR(FIND("F",INDIRECT("Calculations!"&amp;ADDRESS(Calculations!$C135,20)))),"","Y")</f>
      </c>
      <c r="G135" s="43">
        <f ca="1">IF(ISERROR(FIND("M",INDIRECT("Calculations!"&amp;ADDRESS(Calculations!$C135,20)))),"","Y")</f>
      </c>
      <c r="H135" s="43">
        <f ca="1">IF(ISERROR(FIND("E",INDIRECT("Calculations!"&amp;ADDRESS(Calculations!$C135,20)))),"","Y")</f>
      </c>
      <c r="I135" s="43">
        <f ca="1">IF(ISERROR(FIND("B",INDIRECT("Calculations!"&amp;ADDRESS(Calculations!$C135,20)))),"","Y")</f>
      </c>
      <c r="J135" s="43">
        <f ca="1">IF(ISERROR(FIND("G",INDIRECT("Calculations!"&amp;ADDRESS(Calculations!$C135,20)))),"","Y")</f>
      </c>
      <c r="K135" s="43">
        <f ca="1">IF(ISERROR(FIND("T",INDIRECT("Calculations!"&amp;ADDRESS(Calculations!$C135,20)))),"","Y")</f>
      </c>
      <c r="L135" s="45">
        <f ca="1">IF(Calculations!A135&gt;Calculations!H$2,"",INDIRECT("Calculations!"&amp;ADDRESS(Calculations!$C135,22)))</f>
      </c>
      <c r="M135" s="45">
        <f>IF(Calculations!A135&gt;Calculations!H$2,"",Calculations!Y$2)</f>
      </c>
      <c r="N135" s="44">
        <f>IF(Calculations!A135&gt;Calculations!H$2,"",IF(Calculations!A135&gt;Calculations!F$2,Calculations!Z$2,Calculations!Z108))</f>
      </c>
      <c r="O135" s="45">
        <f>IF(Calculations!A135&gt;Calculations!H$2,"",IF(Calculations!A135&gt;Calculations!F$2,Calculations!AA$2,Calculations!AA108))</f>
      </c>
      <c r="P135" s="45">
        <f>IF(Calculations!A135&gt;Calculations!H$2,"",IF(Calculations!A135&gt;Calculations!F$2,Calculations!AB$2,Calculations!AB108))</f>
      </c>
      <c r="Q135" s="44">
        <f>IF(Calculations!A135&gt;Calculations!H$2,"",Calculations!AC$2)</f>
      </c>
      <c r="R135" s="44">
        <f>IF(Calculations!A135&gt;Calculations!H$2,"",Calculations!AD$2)</f>
      </c>
      <c r="S135" s="44">
        <f>IF(Calculations!A135&gt;Calculations!H$2,"",Calculations!AE$2)</f>
      </c>
      <c r="T135" s="44">
        <f>IF(Calculations!A135&gt;Calculations!H$2,"",Calculations!AF$2)</f>
      </c>
      <c r="U135" s="44">
        <f>IF(Calculations!A135&gt;Calculations!H$2,"",Calculations!AG$2)</f>
      </c>
      <c r="V135" s="44">
        <f>IF(Calculations!A135&gt;Calculations!H$2,"",Calculations!AH$2)</f>
      </c>
      <c r="W135" s="44">
        <f>IF(Calculations!A135&gt;Calculations!H$2,"",Calculations!AI$2)</f>
      </c>
      <c r="X135" s="46">
        <f>IF(Calculations!A135&gt;Calculations!H$2,"",IF(Calculations!A135&gt;Calculations!F$2,Calculations!AJ$2,Calculations!AJ108))</f>
      </c>
      <c r="Y135" s="44">
        <f>IF(Calculations!A135&gt;Calculations!H$2,"",IF(Calculations!A135&gt;Calculations!F$2,"",Calculations!AK108))</f>
      </c>
      <c r="Z135" s="45">
        <f ca="1">IF(Calculations!A135&gt;Calculations!H$2,"",INDIRECT("Calculations!"&amp;ADDRESS(Calculations!$C135,38)))</f>
      </c>
    </row>
    <row r="136" spans="1:26" ht="12.75">
      <c r="A136" s="42">
        <f>Calculations!B136</f>
      </c>
      <c r="B136" s="43">
        <f ca="1">IF(Calculations!A136&gt;Calculations!H$2,"",IF(Calculations!A136&gt;Calculations!F$2,INDIRECT("Calculations!"&amp;ADDRESS(Calculations!$C136,18)),""))</f>
      </c>
      <c r="C136" s="43">
        <f ca="1">IF(Calculations!A136&gt;Calculations!H$2,"",INDIRECT("Calculations!"&amp;ADDRESS(Calculations!$C136,19)))</f>
      </c>
      <c r="D136" s="47">
        <f ca="1">IF(Calculations!A136&gt;Calculations!H$2,"",INDIRECT("Calculations!"&amp;ADDRESS(Calculations!$C136,24)))</f>
      </c>
      <c r="E136" s="43">
        <f ca="1">IF(ISERROR(FIND("C",INDIRECT("Calculations!"&amp;ADDRESS(Calculations!$C136,20)))),"","Y")</f>
      </c>
      <c r="F136" s="43">
        <f ca="1">IF(ISERROR(FIND("F",INDIRECT("Calculations!"&amp;ADDRESS(Calculations!$C136,20)))),"","Y")</f>
      </c>
      <c r="G136" s="43">
        <f ca="1">IF(ISERROR(FIND("M",INDIRECT("Calculations!"&amp;ADDRESS(Calculations!$C136,20)))),"","Y")</f>
      </c>
      <c r="H136" s="43">
        <f ca="1">IF(ISERROR(FIND("E",INDIRECT("Calculations!"&amp;ADDRESS(Calculations!$C136,20)))),"","Y")</f>
      </c>
      <c r="I136" s="43">
        <f ca="1">IF(ISERROR(FIND("B",INDIRECT("Calculations!"&amp;ADDRESS(Calculations!$C136,20)))),"","Y")</f>
      </c>
      <c r="J136" s="43">
        <f ca="1">IF(ISERROR(FIND("G",INDIRECT("Calculations!"&amp;ADDRESS(Calculations!$C136,20)))),"","Y")</f>
      </c>
      <c r="K136" s="43">
        <f ca="1">IF(ISERROR(FIND("T",INDIRECT("Calculations!"&amp;ADDRESS(Calculations!$C136,20)))),"","Y")</f>
      </c>
      <c r="L136" s="45">
        <f ca="1">IF(Calculations!A136&gt;Calculations!H$2,"",INDIRECT("Calculations!"&amp;ADDRESS(Calculations!$C136,22)))</f>
      </c>
      <c r="M136" s="45">
        <f>IF(Calculations!A136&gt;Calculations!H$2,"",Calculations!Y$2)</f>
      </c>
      <c r="N136" s="44">
        <f>IF(Calculations!A136&gt;Calculations!H$2,"",IF(Calculations!A136&gt;Calculations!F$2,Calculations!Z$2,Calculations!Z109))</f>
      </c>
      <c r="O136" s="45">
        <f>IF(Calculations!A136&gt;Calculations!H$2,"",IF(Calculations!A136&gt;Calculations!F$2,Calculations!AA$2,Calculations!AA109))</f>
      </c>
      <c r="P136" s="45">
        <f>IF(Calculations!A136&gt;Calculations!H$2,"",IF(Calculations!A136&gt;Calculations!F$2,Calculations!AB$2,Calculations!AB109))</f>
      </c>
      <c r="Q136" s="44">
        <f>IF(Calculations!A136&gt;Calculations!H$2,"",Calculations!AC$2)</f>
      </c>
      <c r="R136" s="44">
        <f>IF(Calculations!A136&gt;Calculations!H$2,"",Calculations!AD$2)</f>
      </c>
      <c r="S136" s="44">
        <f>IF(Calculations!A136&gt;Calculations!H$2,"",Calculations!AE$2)</f>
      </c>
      <c r="T136" s="44">
        <f>IF(Calculations!A136&gt;Calculations!H$2,"",Calculations!AF$2)</f>
      </c>
      <c r="U136" s="44">
        <f>IF(Calculations!A136&gt;Calculations!H$2,"",Calculations!AG$2)</f>
      </c>
      <c r="V136" s="44">
        <f>IF(Calculations!A136&gt;Calculations!H$2,"",Calculations!AH$2)</f>
      </c>
      <c r="W136" s="44">
        <f>IF(Calculations!A136&gt;Calculations!H$2,"",Calculations!AI$2)</f>
      </c>
      <c r="X136" s="46">
        <f>IF(Calculations!A136&gt;Calculations!H$2,"",IF(Calculations!A136&gt;Calculations!F$2,Calculations!AJ$2,Calculations!AJ109))</f>
      </c>
      <c r="Y136" s="44">
        <f>IF(Calculations!A136&gt;Calculations!H$2,"",IF(Calculations!A136&gt;Calculations!F$2,"",Calculations!AK109))</f>
      </c>
      <c r="Z136" s="45">
        <f ca="1">IF(Calculations!A136&gt;Calculations!H$2,"",INDIRECT("Calculations!"&amp;ADDRESS(Calculations!$C136,38)))</f>
      </c>
    </row>
    <row r="137" spans="1:26" ht="12.75">
      <c r="A137" s="42">
        <f>Calculations!B137</f>
      </c>
      <c r="B137" s="43">
        <f ca="1">IF(Calculations!A137&gt;Calculations!H$2,"",IF(Calculations!A137&gt;Calculations!F$2,INDIRECT("Calculations!"&amp;ADDRESS(Calculations!$C137,18)),""))</f>
      </c>
      <c r="C137" s="43">
        <f ca="1">IF(Calculations!A137&gt;Calculations!H$2,"",INDIRECT("Calculations!"&amp;ADDRESS(Calculations!$C137,19)))</f>
      </c>
      <c r="D137" s="47">
        <f ca="1">IF(Calculations!A137&gt;Calculations!H$2,"",INDIRECT("Calculations!"&amp;ADDRESS(Calculations!$C137,24)))</f>
      </c>
      <c r="E137" s="43">
        <f ca="1">IF(ISERROR(FIND("C",INDIRECT("Calculations!"&amp;ADDRESS(Calculations!$C137,20)))),"","Y")</f>
      </c>
      <c r="F137" s="43">
        <f ca="1">IF(ISERROR(FIND("F",INDIRECT("Calculations!"&amp;ADDRESS(Calculations!$C137,20)))),"","Y")</f>
      </c>
      <c r="G137" s="43">
        <f ca="1">IF(ISERROR(FIND("M",INDIRECT("Calculations!"&amp;ADDRESS(Calculations!$C137,20)))),"","Y")</f>
      </c>
      <c r="H137" s="43">
        <f ca="1">IF(ISERROR(FIND("E",INDIRECT("Calculations!"&amp;ADDRESS(Calculations!$C137,20)))),"","Y")</f>
      </c>
      <c r="I137" s="43">
        <f ca="1">IF(ISERROR(FIND("B",INDIRECT("Calculations!"&amp;ADDRESS(Calculations!$C137,20)))),"","Y")</f>
      </c>
      <c r="J137" s="43">
        <f ca="1">IF(ISERROR(FIND("G",INDIRECT("Calculations!"&amp;ADDRESS(Calculations!$C137,20)))),"","Y")</f>
      </c>
      <c r="K137" s="43">
        <f ca="1">IF(ISERROR(FIND("T",INDIRECT("Calculations!"&amp;ADDRESS(Calculations!$C137,20)))),"","Y")</f>
      </c>
      <c r="L137" s="45">
        <f ca="1">IF(Calculations!A137&gt;Calculations!H$2,"",INDIRECT("Calculations!"&amp;ADDRESS(Calculations!$C137,22)))</f>
      </c>
      <c r="M137" s="45">
        <f>IF(Calculations!A137&gt;Calculations!H$2,"",Calculations!Y$2)</f>
      </c>
      <c r="N137" s="44">
        <f>IF(Calculations!A137&gt;Calculations!H$2,"",IF(Calculations!A137&gt;Calculations!F$2,Calculations!Z$2,Calculations!Z110))</f>
      </c>
      <c r="O137" s="45">
        <f>IF(Calculations!A137&gt;Calculations!H$2,"",IF(Calculations!A137&gt;Calculations!F$2,Calculations!AA$2,Calculations!AA110))</f>
      </c>
      <c r="P137" s="45">
        <f>IF(Calculations!A137&gt;Calculations!H$2,"",IF(Calculations!A137&gt;Calculations!F$2,Calculations!AB$2,Calculations!AB110))</f>
      </c>
      <c r="Q137" s="44">
        <f>IF(Calculations!A137&gt;Calculations!H$2,"",Calculations!AC$2)</f>
      </c>
      <c r="R137" s="44">
        <f>IF(Calculations!A137&gt;Calculations!H$2,"",Calculations!AD$2)</f>
      </c>
      <c r="S137" s="44">
        <f>IF(Calculations!A137&gt;Calculations!H$2,"",Calculations!AE$2)</f>
      </c>
      <c r="T137" s="44">
        <f>IF(Calculations!A137&gt;Calculations!H$2,"",Calculations!AF$2)</f>
      </c>
      <c r="U137" s="44">
        <f>IF(Calculations!A137&gt;Calculations!H$2,"",Calculations!AG$2)</f>
      </c>
      <c r="V137" s="44">
        <f>IF(Calculations!A137&gt;Calculations!H$2,"",Calculations!AH$2)</f>
      </c>
      <c r="W137" s="44">
        <f>IF(Calculations!A137&gt;Calculations!H$2,"",Calculations!AI$2)</f>
      </c>
      <c r="X137" s="46">
        <f>IF(Calculations!A137&gt;Calculations!H$2,"",IF(Calculations!A137&gt;Calculations!F$2,Calculations!AJ$2,Calculations!AJ110))</f>
      </c>
      <c r="Y137" s="44">
        <f>IF(Calculations!A137&gt;Calculations!H$2,"",IF(Calculations!A137&gt;Calculations!F$2,"",Calculations!AK110))</f>
      </c>
      <c r="Z137" s="45">
        <f ca="1">IF(Calculations!A137&gt;Calculations!H$2,"",INDIRECT("Calculations!"&amp;ADDRESS(Calculations!$C137,38)))</f>
      </c>
    </row>
    <row r="138" spans="1:26" ht="12.75">
      <c r="A138" s="42">
        <f>Calculations!B138</f>
      </c>
      <c r="B138" s="43">
        <f ca="1">IF(Calculations!A138&gt;Calculations!H$2,"",IF(Calculations!A138&gt;Calculations!F$2,INDIRECT("Calculations!"&amp;ADDRESS(Calculations!$C138,18)),""))</f>
      </c>
      <c r="C138" s="43">
        <f ca="1">IF(Calculations!A138&gt;Calculations!H$2,"",INDIRECT("Calculations!"&amp;ADDRESS(Calculations!$C138,19)))</f>
      </c>
      <c r="D138" s="47">
        <f ca="1">IF(Calculations!A138&gt;Calculations!H$2,"",INDIRECT("Calculations!"&amp;ADDRESS(Calculations!$C138,24)))</f>
      </c>
      <c r="E138" s="43">
        <f ca="1">IF(ISERROR(FIND("C",INDIRECT("Calculations!"&amp;ADDRESS(Calculations!$C138,20)))),"","Y")</f>
      </c>
      <c r="F138" s="43">
        <f ca="1">IF(ISERROR(FIND("F",INDIRECT("Calculations!"&amp;ADDRESS(Calculations!$C138,20)))),"","Y")</f>
      </c>
      <c r="G138" s="43">
        <f ca="1">IF(ISERROR(FIND("M",INDIRECT("Calculations!"&amp;ADDRESS(Calculations!$C138,20)))),"","Y")</f>
      </c>
      <c r="H138" s="43">
        <f ca="1">IF(ISERROR(FIND("E",INDIRECT("Calculations!"&amp;ADDRESS(Calculations!$C138,20)))),"","Y")</f>
      </c>
      <c r="I138" s="43">
        <f ca="1">IF(ISERROR(FIND("B",INDIRECT("Calculations!"&amp;ADDRESS(Calculations!$C138,20)))),"","Y")</f>
      </c>
      <c r="J138" s="43">
        <f ca="1">IF(ISERROR(FIND("G",INDIRECT("Calculations!"&amp;ADDRESS(Calculations!$C138,20)))),"","Y")</f>
      </c>
      <c r="K138" s="43">
        <f ca="1">IF(ISERROR(FIND("T",INDIRECT("Calculations!"&amp;ADDRESS(Calculations!$C138,20)))),"","Y")</f>
      </c>
      <c r="L138" s="45">
        <f ca="1">IF(Calculations!A138&gt;Calculations!H$2,"",INDIRECT("Calculations!"&amp;ADDRESS(Calculations!$C138,22)))</f>
      </c>
      <c r="M138" s="45">
        <f>IF(Calculations!A138&gt;Calculations!H$2,"",Calculations!Y$2)</f>
      </c>
      <c r="N138" s="44">
        <f>IF(Calculations!A138&gt;Calculations!H$2,"",IF(Calculations!A138&gt;Calculations!F$2,Calculations!Z$2,Calculations!Z111))</f>
      </c>
      <c r="O138" s="45">
        <f>IF(Calculations!A138&gt;Calculations!H$2,"",IF(Calculations!A138&gt;Calculations!F$2,Calculations!AA$2,Calculations!AA111))</f>
      </c>
      <c r="P138" s="45">
        <f>IF(Calculations!A138&gt;Calculations!H$2,"",IF(Calculations!A138&gt;Calculations!F$2,Calculations!AB$2,Calculations!AB111))</f>
      </c>
      <c r="Q138" s="44">
        <f>IF(Calculations!A138&gt;Calculations!H$2,"",Calculations!AC$2)</f>
      </c>
      <c r="R138" s="44">
        <f>IF(Calculations!A138&gt;Calculations!H$2,"",Calculations!AD$2)</f>
      </c>
      <c r="S138" s="44">
        <f>IF(Calculations!A138&gt;Calculations!H$2,"",Calculations!AE$2)</f>
      </c>
      <c r="T138" s="44">
        <f>IF(Calculations!A138&gt;Calculations!H$2,"",Calculations!AF$2)</f>
      </c>
      <c r="U138" s="44">
        <f>IF(Calculations!A138&gt;Calculations!H$2,"",Calculations!AG$2)</f>
      </c>
      <c r="V138" s="44">
        <f>IF(Calculations!A138&gt;Calculations!H$2,"",Calculations!AH$2)</f>
      </c>
      <c r="W138" s="44">
        <f>IF(Calculations!A138&gt;Calculations!H$2,"",Calculations!AI$2)</f>
      </c>
      <c r="X138" s="46">
        <f>IF(Calculations!A138&gt;Calculations!H$2,"",IF(Calculations!A138&gt;Calculations!F$2,Calculations!AJ$2,Calculations!AJ111))</f>
      </c>
      <c r="Y138" s="44">
        <f>IF(Calculations!A138&gt;Calculations!H$2,"",IF(Calculations!A138&gt;Calculations!F$2,"",Calculations!AK111))</f>
      </c>
      <c r="Z138" s="45">
        <f ca="1">IF(Calculations!A138&gt;Calculations!H$2,"",INDIRECT("Calculations!"&amp;ADDRESS(Calculations!$C138,38)))</f>
      </c>
    </row>
    <row r="139" spans="1:26" ht="12.75">
      <c r="A139" s="42">
        <f>Calculations!B139</f>
      </c>
      <c r="B139" s="43">
        <f ca="1">IF(Calculations!A139&gt;Calculations!H$2,"",IF(Calculations!A139&gt;Calculations!F$2,INDIRECT("Calculations!"&amp;ADDRESS(Calculations!$C139,18)),""))</f>
      </c>
      <c r="C139" s="43">
        <f ca="1">IF(Calculations!A139&gt;Calculations!H$2,"",INDIRECT("Calculations!"&amp;ADDRESS(Calculations!$C139,19)))</f>
      </c>
      <c r="D139" s="47">
        <f ca="1">IF(Calculations!A139&gt;Calculations!H$2,"",INDIRECT("Calculations!"&amp;ADDRESS(Calculations!$C139,24)))</f>
      </c>
      <c r="E139" s="43">
        <f ca="1">IF(ISERROR(FIND("C",INDIRECT("Calculations!"&amp;ADDRESS(Calculations!$C139,20)))),"","Y")</f>
      </c>
      <c r="F139" s="43">
        <f ca="1">IF(ISERROR(FIND("F",INDIRECT("Calculations!"&amp;ADDRESS(Calculations!$C139,20)))),"","Y")</f>
      </c>
      <c r="G139" s="43">
        <f ca="1">IF(ISERROR(FIND("M",INDIRECT("Calculations!"&amp;ADDRESS(Calculations!$C139,20)))),"","Y")</f>
      </c>
      <c r="H139" s="43">
        <f ca="1">IF(ISERROR(FIND("E",INDIRECT("Calculations!"&amp;ADDRESS(Calculations!$C139,20)))),"","Y")</f>
      </c>
      <c r="I139" s="43">
        <f ca="1">IF(ISERROR(FIND("B",INDIRECT("Calculations!"&amp;ADDRESS(Calculations!$C139,20)))),"","Y")</f>
      </c>
      <c r="J139" s="43">
        <f ca="1">IF(ISERROR(FIND("G",INDIRECT("Calculations!"&amp;ADDRESS(Calculations!$C139,20)))),"","Y")</f>
      </c>
      <c r="K139" s="43">
        <f ca="1">IF(ISERROR(FIND("T",INDIRECT("Calculations!"&amp;ADDRESS(Calculations!$C139,20)))),"","Y")</f>
      </c>
      <c r="L139" s="45">
        <f ca="1">IF(Calculations!A139&gt;Calculations!H$2,"",INDIRECT("Calculations!"&amp;ADDRESS(Calculations!$C139,22)))</f>
      </c>
      <c r="M139" s="45">
        <f>IF(Calculations!A139&gt;Calculations!H$2,"",Calculations!Y$2)</f>
      </c>
      <c r="N139" s="44">
        <f>IF(Calculations!A139&gt;Calculations!H$2,"",IF(Calculations!A139&gt;Calculations!F$2,Calculations!Z$2,Calculations!Z112))</f>
      </c>
      <c r="O139" s="45">
        <f>IF(Calculations!A139&gt;Calculations!H$2,"",IF(Calculations!A139&gt;Calculations!F$2,Calculations!AA$2,Calculations!AA112))</f>
      </c>
      <c r="P139" s="45">
        <f>IF(Calculations!A139&gt;Calculations!H$2,"",IF(Calculations!A139&gt;Calculations!F$2,Calculations!AB$2,Calculations!AB112))</f>
      </c>
      <c r="Q139" s="44">
        <f>IF(Calculations!A139&gt;Calculations!H$2,"",Calculations!AC$2)</f>
      </c>
      <c r="R139" s="44">
        <f>IF(Calculations!A139&gt;Calculations!H$2,"",Calculations!AD$2)</f>
      </c>
      <c r="S139" s="44">
        <f>IF(Calculations!A139&gt;Calculations!H$2,"",Calculations!AE$2)</f>
      </c>
      <c r="T139" s="44">
        <f>IF(Calculations!A139&gt;Calculations!H$2,"",Calculations!AF$2)</f>
      </c>
      <c r="U139" s="44">
        <f>IF(Calculations!A139&gt;Calculations!H$2,"",Calculations!AG$2)</f>
      </c>
      <c r="V139" s="44">
        <f>IF(Calculations!A139&gt;Calculations!H$2,"",Calculations!AH$2)</f>
      </c>
      <c r="W139" s="44">
        <f>IF(Calculations!A139&gt;Calculations!H$2,"",Calculations!AI$2)</f>
      </c>
      <c r="X139" s="46">
        <f>IF(Calculations!A139&gt;Calculations!H$2,"",IF(Calculations!A139&gt;Calculations!F$2,Calculations!AJ$2,Calculations!AJ112))</f>
      </c>
      <c r="Y139" s="44">
        <f>IF(Calculations!A139&gt;Calculations!H$2,"",IF(Calculations!A139&gt;Calculations!F$2,"",Calculations!AK112))</f>
      </c>
      <c r="Z139" s="45">
        <f ca="1">IF(Calculations!A139&gt;Calculations!H$2,"",INDIRECT("Calculations!"&amp;ADDRESS(Calculations!$C139,38)))</f>
      </c>
    </row>
    <row r="140" spans="1:26" ht="12.75">
      <c r="A140" s="42">
        <f>Calculations!B140</f>
      </c>
      <c r="B140" s="43">
        <f ca="1">IF(Calculations!A140&gt;Calculations!H$2,"",IF(Calculations!A140&gt;Calculations!F$2,INDIRECT("Calculations!"&amp;ADDRESS(Calculations!$C140,18)),""))</f>
      </c>
      <c r="C140" s="43">
        <f ca="1">IF(Calculations!A140&gt;Calculations!H$2,"",INDIRECT("Calculations!"&amp;ADDRESS(Calculations!$C140,19)))</f>
      </c>
      <c r="D140" s="47">
        <f ca="1">IF(Calculations!A140&gt;Calculations!H$2,"",INDIRECT("Calculations!"&amp;ADDRESS(Calculations!$C140,24)))</f>
      </c>
      <c r="E140" s="43">
        <f ca="1">IF(ISERROR(FIND("C",INDIRECT("Calculations!"&amp;ADDRESS(Calculations!$C140,20)))),"","Y")</f>
      </c>
      <c r="F140" s="43">
        <f ca="1">IF(ISERROR(FIND("F",INDIRECT("Calculations!"&amp;ADDRESS(Calculations!$C140,20)))),"","Y")</f>
      </c>
      <c r="G140" s="43">
        <f ca="1">IF(ISERROR(FIND("M",INDIRECT("Calculations!"&amp;ADDRESS(Calculations!$C140,20)))),"","Y")</f>
      </c>
      <c r="H140" s="43">
        <f ca="1">IF(ISERROR(FIND("E",INDIRECT("Calculations!"&amp;ADDRESS(Calculations!$C140,20)))),"","Y")</f>
      </c>
      <c r="I140" s="43">
        <f ca="1">IF(ISERROR(FIND("B",INDIRECT("Calculations!"&amp;ADDRESS(Calculations!$C140,20)))),"","Y")</f>
      </c>
      <c r="J140" s="43">
        <f ca="1">IF(ISERROR(FIND("G",INDIRECT("Calculations!"&amp;ADDRESS(Calculations!$C140,20)))),"","Y")</f>
      </c>
      <c r="K140" s="43">
        <f ca="1">IF(ISERROR(FIND("T",INDIRECT("Calculations!"&amp;ADDRESS(Calculations!$C140,20)))),"","Y")</f>
      </c>
      <c r="L140" s="45">
        <f ca="1">IF(Calculations!A140&gt;Calculations!H$2,"",INDIRECT("Calculations!"&amp;ADDRESS(Calculations!$C140,22)))</f>
      </c>
      <c r="M140" s="45">
        <f>IF(Calculations!A140&gt;Calculations!H$2,"",Calculations!Y$2)</f>
      </c>
      <c r="N140" s="44">
        <f>IF(Calculations!A140&gt;Calculations!H$2,"",IF(Calculations!A140&gt;Calculations!F$2,Calculations!Z$2,Calculations!Z113))</f>
      </c>
      <c r="O140" s="45">
        <f>IF(Calculations!A140&gt;Calculations!H$2,"",IF(Calculations!A140&gt;Calculations!F$2,Calculations!AA$2,Calculations!AA113))</f>
      </c>
      <c r="P140" s="45">
        <f>IF(Calculations!A140&gt;Calculations!H$2,"",IF(Calculations!A140&gt;Calculations!F$2,Calculations!AB$2,Calculations!AB113))</f>
      </c>
      <c r="Q140" s="44">
        <f>IF(Calculations!A140&gt;Calculations!H$2,"",Calculations!AC$2)</f>
      </c>
      <c r="R140" s="44">
        <f>IF(Calculations!A140&gt;Calculations!H$2,"",Calculations!AD$2)</f>
      </c>
      <c r="S140" s="44">
        <f>IF(Calculations!A140&gt;Calculations!H$2,"",Calculations!AE$2)</f>
      </c>
      <c r="T140" s="44">
        <f>IF(Calculations!A140&gt;Calculations!H$2,"",Calculations!AF$2)</f>
      </c>
      <c r="U140" s="44">
        <f>IF(Calculations!A140&gt;Calculations!H$2,"",Calculations!AG$2)</f>
      </c>
      <c r="V140" s="44">
        <f>IF(Calculations!A140&gt;Calculations!H$2,"",Calculations!AH$2)</f>
      </c>
      <c r="W140" s="44">
        <f>IF(Calculations!A140&gt;Calculations!H$2,"",Calculations!AI$2)</f>
      </c>
      <c r="X140" s="46">
        <f>IF(Calculations!A140&gt;Calculations!H$2,"",IF(Calculations!A140&gt;Calculations!F$2,Calculations!AJ$2,Calculations!AJ113))</f>
      </c>
      <c r="Y140" s="44">
        <f>IF(Calculations!A140&gt;Calculations!H$2,"",IF(Calculations!A140&gt;Calculations!F$2,"",Calculations!AK113))</f>
      </c>
      <c r="Z140" s="45">
        <f ca="1">IF(Calculations!A140&gt;Calculations!H$2,"",INDIRECT("Calculations!"&amp;ADDRESS(Calculations!$C140,38)))</f>
      </c>
    </row>
    <row r="141" spans="1:26" ht="12.75">
      <c r="A141" s="42">
        <f>Calculations!B141</f>
      </c>
      <c r="B141" s="43">
        <f ca="1">IF(Calculations!A141&gt;Calculations!H$2,"",IF(Calculations!A141&gt;Calculations!F$2,INDIRECT("Calculations!"&amp;ADDRESS(Calculations!$C141,18)),""))</f>
      </c>
      <c r="C141" s="43">
        <f ca="1">IF(Calculations!A141&gt;Calculations!H$2,"",INDIRECT("Calculations!"&amp;ADDRESS(Calculations!$C141,19)))</f>
      </c>
      <c r="D141" s="47">
        <f ca="1">IF(Calculations!A141&gt;Calculations!H$2,"",INDIRECT("Calculations!"&amp;ADDRESS(Calculations!$C141,24)))</f>
      </c>
      <c r="E141" s="43">
        <f ca="1">IF(ISERROR(FIND("C",INDIRECT("Calculations!"&amp;ADDRESS(Calculations!$C141,20)))),"","Y")</f>
      </c>
      <c r="F141" s="43">
        <f ca="1">IF(ISERROR(FIND("F",INDIRECT("Calculations!"&amp;ADDRESS(Calculations!$C141,20)))),"","Y")</f>
      </c>
      <c r="G141" s="43">
        <f ca="1">IF(ISERROR(FIND("M",INDIRECT("Calculations!"&amp;ADDRESS(Calculations!$C141,20)))),"","Y")</f>
      </c>
      <c r="H141" s="43">
        <f ca="1">IF(ISERROR(FIND("E",INDIRECT("Calculations!"&amp;ADDRESS(Calculations!$C141,20)))),"","Y")</f>
      </c>
      <c r="I141" s="43">
        <f ca="1">IF(ISERROR(FIND("B",INDIRECT("Calculations!"&amp;ADDRESS(Calculations!$C141,20)))),"","Y")</f>
      </c>
      <c r="J141" s="43">
        <f ca="1">IF(ISERROR(FIND("G",INDIRECT("Calculations!"&amp;ADDRESS(Calculations!$C141,20)))),"","Y")</f>
      </c>
      <c r="K141" s="43">
        <f ca="1">IF(ISERROR(FIND("T",INDIRECT("Calculations!"&amp;ADDRESS(Calculations!$C141,20)))),"","Y")</f>
      </c>
      <c r="L141" s="45">
        <f ca="1">IF(Calculations!A141&gt;Calculations!H$2,"",INDIRECT("Calculations!"&amp;ADDRESS(Calculations!$C141,22)))</f>
      </c>
      <c r="M141" s="45">
        <f>IF(Calculations!A141&gt;Calculations!H$2,"",Calculations!Y$2)</f>
      </c>
      <c r="N141" s="44">
        <f>IF(Calculations!A141&gt;Calculations!H$2,"",IF(Calculations!A141&gt;Calculations!F$2,Calculations!Z$2,Calculations!Z114))</f>
      </c>
      <c r="O141" s="45">
        <f>IF(Calculations!A141&gt;Calculations!H$2,"",IF(Calculations!A141&gt;Calculations!F$2,Calculations!AA$2,Calculations!AA114))</f>
      </c>
      <c r="P141" s="45">
        <f>IF(Calculations!A141&gt;Calculations!H$2,"",IF(Calculations!A141&gt;Calculations!F$2,Calculations!AB$2,Calculations!AB114))</f>
      </c>
      <c r="Q141" s="44">
        <f>IF(Calculations!A141&gt;Calculations!H$2,"",Calculations!AC$2)</f>
      </c>
      <c r="R141" s="44">
        <f>IF(Calculations!A141&gt;Calculations!H$2,"",Calculations!AD$2)</f>
      </c>
      <c r="S141" s="44">
        <f>IF(Calculations!A141&gt;Calculations!H$2,"",Calculations!AE$2)</f>
      </c>
      <c r="T141" s="44">
        <f>IF(Calculations!A141&gt;Calculations!H$2,"",Calculations!AF$2)</f>
      </c>
      <c r="U141" s="44">
        <f>IF(Calculations!A141&gt;Calculations!H$2,"",Calculations!AG$2)</f>
      </c>
      <c r="V141" s="44">
        <f>IF(Calculations!A141&gt;Calculations!H$2,"",Calculations!AH$2)</f>
      </c>
      <c r="W141" s="44">
        <f>IF(Calculations!A141&gt;Calculations!H$2,"",Calculations!AI$2)</f>
      </c>
      <c r="X141" s="46">
        <f>IF(Calculations!A141&gt;Calculations!H$2,"",IF(Calculations!A141&gt;Calculations!F$2,Calculations!AJ$2,Calculations!AJ114))</f>
      </c>
      <c r="Y141" s="44">
        <f>IF(Calculations!A141&gt;Calculations!H$2,"",IF(Calculations!A141&gt;Calculations!F$2,"",Calculations!AK114))</f>
      </c>
      <c r="Z141" s="45">
        <f ca="1">IF(Calculations!A141&gt;Calculations!H$2,"",INDIRECT("Calculations!"&amp;ADDRESS(Calculations!$C141,38)))</f>
      </c>
    </row>
    <row r="142" spans="1:26" ht="12.75">
      <c r="A142" s="42">
        <f>Calculations!B142</f>
      </c>
      <c r="B142" s="43">
        <f ca="1">IF(Calculations!A142&gt;Calculations!H$2,"",IF(Calculations!A142&gt;Calculations!F$2,INDIRECT("Calculations!"&amp;ADDRESS(Calculations!$C142,18)),""))</f>
      </c>
      <c r="C142" s="43">
        <f ca="1">IF(Calculations!A142&gt;Calculations!H$2,"",INDIRECT("Calculations!"&amp;ADDRESS(Calculations!$C142,19)))</f>
      </c>
      <c r="D142" s="47">
        <f ca="1">IF(Calculations!A142&gt;Calculations!H$2,"",INDIRECT("Calculations!"&amp;ADDRESS(Calculations!$C142,24)))</f>
      </c>
      <c r="E142" s="43">
        <f ca="1">IF(ISERROR(FIND("C",INDIRECT("Calculations!"&amp;ADDRESS(Calculations!$C142,20)))),"","Y")</f>
      </c>
      <c r="F142" s="43">
        <f ca="1">IF(ISERROR(FIND("F",INDIRECT("Calculations!"&amp;ADDRESS(Calculations!$C142,20)))),"","Y")</f>
      </c>
      <c r="G142" s="43">
        <f ca="1">IF(ISERROR(FIND("M",INDIRECT("Calculations!"&amp;ADDRESS(Calculations!$C142,20)))),"","Y")</f>
      </c>
      <c r="H142" s="43">
        <f ca="1">IF(ISERROR(FIND("E",INDIRECT("Calculations!"&amp;ADDRESS(Calculations!$C142,20)))),"","Y")</f>
      </c>
      <c r="I142" s="43">
        <f ca="1">IF(ISERROR(FIND("B",INDIRECT("Calculations!"&amp;ADDRESS(Calculations!$C142,20)))),"","Y")</f>
      </c>
      <c r="J142" s="43">
        <f ca="1">IF(ISERROR(FIND("G",INDIRECT("Calculations!"&amp;ADDRESS(Calculations!$C142,20)))),"","Y")</f>
      </c>
      <c r="K142" s="43">
        <f ca="1">IF(ISERROR(FIND("T",INDIRECT("Calculations!"&amp;ADDRESS(Calculations!$C142,20)))),"","Y")</f>
      </c>
      <c r="L142" s="45">
        <f ca="1">IF(Calculations!A142&gt;Calculations!H$2,"",INDIRECT("Calculations!"&amp;ADDRESS(Calculations!$C142,22)))</f>
      </c>
      <c r="M142" s="45">
        <f>IF(Calculations!A142&gt;Calculations!H$2,"",Calculations!Y$2)</f>
      </c>
      <c r="N142" s="44">
        <f>IF(Calculations!A142&gt;Calculations!H$2,"",IF(Calculations!A142&gt;Calculations!F$2,Calculations!Z$2,Calculations!Z115))</f>
      </c>
      <c r="O142" s="45">
        <f>IF(Calculations!A142&gt;Calculations!H$2,"",IF(Calculations!A142&gt;Calculations!F$2,Calculations!AA$2,Calculations!AA115))</f>
      </c>
      <c r="P142" s="45">
        <f>IF(Calculations!A142&gt;Calculations!H$2,"",IF(Calculations!A142&gt;Calculations!F$2,Calculations!AB$2,Calculations!AB115))</f>
      </c>
      <c r="Q142" s="44">
        <f>IF(Calculations!A142&gt;Calculations!H$2,"",Calculations!AC$2)</f>
      </c>
      <c r="R142" s="44">
        <f>IF(Calculations!A142&gt;Calculations!H$2,"",Calculations!AD$2)</f>
      </c>
      <c r="S142" s="44">
        <f>IF(Calculations!A142&gt;Calculations!H$2,"",Calculations!AE$2)</f>
      </c>
      <c r="T142" s="44">
        <f>IF(Calculations!A142&gt;Calculations!H$2,"",Calculations!AF$2)</f>
      </c>
      <c r="U142" s="44">
        <f>IF(Calculations!A142&gt;Calculations!H$2,"",Calculations!AG$2)</f>
      </c>
      <c r="V142" s="44">
        <f>IF(Calculations!A142&gt;Calculations!H$2,"",Calculations!AH$2)</f>
      </c>
      <c r="W142" s="44">
        <f>IF(Calculations!A142&gt;Calculations!H$2,"",Calculations!AI$2)</f>
      </c>
      <c r="X142" s="46">
        <f>IF(Calculations!A142&gt;Calculations!H$2,"",IF(Calculations!A142&gt;Calculations!F$2,Calculations!AJ$2,Calculations!AJ115))</f>
      </c>
      <c r="Y142" s="44">
        <f>IF(Calculations!A142&gt;Calculations!H$2,"",IF(Calculations!A142&gt;Calculations!F$2,"",Calculations!AK115))</f>
      </c>
      <c r="Z142" s="45">
        <f ca="1">IF(Calculations!A142&gt;Calculations!H$2,"",INDIRECT("Calculations!"&amp;ADDRESS(Calculations!$C142,38)))</f>
      </c>
    </row>
    <row r="143" spans="1:26" ht="12.75">
      <c r="A143" s="42">
        <f>Calculations!B143</f>
      </c>
      <c r="B143" s="43">
        <f ca="1">IF(Calculations!A143&gt;Calculations!H$2,"",IF(Calculations!A143&gt;Calculations!F$2,INDIRECT("Calculations!"&amp;ADDRESS(Calculations!$C143,18)),""))</f>
      </c>
      <c r="C143" s="43">
        <f ca="1">IF(Calculations!A143&gt;Calculations!H$2,"",INDIRECT("Calculations!"&amp;ADDRESS(Calculations!$C143,19)))</f>
      </c>
      <c r="D143" s="47">
        <f ca="1">IF(Calculations!A143&gt;Calculations!H$2,"",INDIRECT("Calculations!"&amp;ADDRESS(Calculations!$C143,24)))</f>
      </c>
      <c r="E143" s="43">
        <f ca="1">IF(ISERROR(FIND("C",INDIRECT("Calculations!"&amp;ADDRESS(Calculations!$C143,20)))),"","Y")</f>
      </c>
      <c r="F143" s="43">
        <f ca="1">IF(ISERROR(FIND("F",INDIRECT("Calculations!"&amp;ADDRESS(Calculations!$C143,20)))),"","Y")</f>
      </c>
      <c r="G143" s="43">
        <f ca="1">IF(ISERROR(FIND("M",INDIRECT("Calculations!"&amp;ADDRESS(Calculations!$C143,20)))),"","Y")</f>
      </c>
      <c r="H143" s="43">
        <f ca="1">IF(ISERROR(FIND("E",INDIRECT("Calculations!"&amp;ADDRESS(Calculations!$C143,20)))),"","Y")</f>
      </c>
      <c r="I143" s="43">
        <f ca="1">IF(ISERROR(FIND("B",INDIRECT("Calculations!"&amp;ADDRESS(Calculations!$C143,20)))),"","Y")</f>
      </c>
      <c r="J143" s="43">
        <f ca="1">IF(ISERROR(FIND("G",INDIRECT("Calculations!"&amp;ADDRESS(Calculations!$C143,20)))),"","Y")</f>
      </c>
      <c r="K143" s="43">
        <f ca="1">IF(ISERROR(FIND("T",INDIRECT("Calculations!"&amp;ADDRESS(Calculations!$C143,20)))),"","Y")</f>
      </c>
      <c r="L143" s="45">
        <f ca="1">IF(Calculations!A143&gt;Calculations!H$2,"",INDIRECT("Calculations!"&amp;ADDRESS(Calculations!$C143,22)))</f>
      </c>
      <c r="M143" s="45">
        <f>IF(Calculations!A143&gt;Calculations!H$2,"",Calculations!Y$2)</f>
      </c>
      <c r="N143" s="44">
        <f>IF(Calculations!A143&gt;Calculations!H$2,"",IF(Calculations!A143&gt;Calculations!F$2,Calculations!Z$2,Calculations!Z116))</f>
      </c>
      <c r="O143" s="45">
        <f>IF(Calculations!A143&gt;Calculations!H$2,"",IF(Calculations!A143&gt;Calculations!F$2,Calculations!AA$2,Calculations!AA116))</f>
      </c>
      <c r="P143" s="45">
        <f>IF(Calculations!A143&gt;Calculations!H$2,"",IF(Calculations!A143&gt;Calculations!F$2,Calculations!AB$2,Calculations!AB116))</f>
      </c>
      <c r="Q143" s="44">
        <f>IF(Calculations!A143&gt;Calculations!H$2,"",Calculations!AC$2)</f>
      </c>
      <c r="R143" s="44">
        <f>IF(Calculations!A143&gt;Calculations!H$2,"",Calculations!AD$2)</f>
      </c>
      <c r="S143" s="44">
        <f>IF(Calculations!A143&gt;Calculations!H$2,"",Calculations!AE$2)</f>
      </c>
      <c r="T143" s="44">
        <f>IF(Calculations!A143&gt;Calculations!H$2,"",Calculations!AF$2)</f>
      </c>
      <c r="U143" s="44">
        <f>IF(Calculations!A143&gt;Calculations!H$2,"",Calculations!AG$2)</f>
      </c>
      <c r="V143" s="44">
        <f>IF(Calculations!A143&gt;Calculations!H$2,"",Calculations!AH$2)</f>
      </c>
      <c r="W143" s="44">
        <f>IF(Calculations!A143&gt;Calculations!H$2,"",Calculations!AI$2)</f>
      </c>
      <c r="X143" s="46">
        <f>IF(Calculations!A143&gt;Calculations!H$2,"",IF(Calculations!A143&gt;Calculations!F$2,Calculations!AJ$2,Calculations!AJ116))</f>
      </c>
      <c r="Y143" s="44">
        <f>IF(Calculations!A143&gt;Calculations!H$2,"",IF(Calculations!A143&gt;Calculations!F$2,"",Calculations!AK116))</f>
      </c>
      <c r="Z143" s="45">
        <f ca="1">IF(Calculations!A143&gt;Calculations!H$2,"",INDIRECT("Calculations!"&amp;ADDRESS(Calculations!$C143,38)))</f>
      </c>
    </row>
    <row r="144" spans="1:26" ht="12.75">
      <c r="A144" s="42">
        <f>Calculations!B144</f>
      </c>
      <c r="B144" s="43">
        <f ca="1">IF(Calculations!A144&gt;Calculations!H$2,"",IF(Calculations!A144&gt;Calculations!F$2,INDIRECT("Calculations!"&amp;ADDRESS(Calculations!$C144,18)),""))</f>
      </c>
      <c r="C144" s="43">
        <f ca="1">IF(Calculations!A144&gt;Calculations!H$2,"",INDIRECT("Calculations!"&amp;ADDRESS(Calculations!$C144,19)))</f>
      </c>
      <c r="D144" s="47">
        <f ca="1">IF(Calculations!A144&gt;Calculations!H$2,"",INDIRECT("Calculations!"&amp;ADDRESS(Calculations!$C144,24)))</f>
      </c>
      <c r="E144" s="43">
        <f ca="1">IF(ISERROR(FIND("C",INDIRECT("Calculations!"&amp;ADDRESS(Calculations!$C144,20)))),"","Y")</f>
      </c>
      <c r="F144" s="43">
        <f ca="1">IF(ISERROR(FIND("F",INDIRECT("Calculations!"&amp;ADDRESS(Calculations!$C144,20)))),"","Y")</f>
      </c>
      <c r="G144" s="43">
        <f ca="1">IF(ISERROR(FIND("M",INDIRECT("Calculations!"&amp;ADDRESS(Calculations!$C144,20)))),"","Y")</f>
      </c>
      <c r="H144" s="43">
        <f ca="1">IF(ISERROR(FIND("E",INDIRECT("Calculations!"&amp;ADDRESS(Calculations!$C144,20)))),"","Y")</f>
      </c>
      <c r="I144" s="43">
        <f ca="1">IF(ISERROR(FIND("B",INDIRECT("Calculations!"&amp;ADDRESS(Calculations!$C144,20)))),"","Y")</f>
      </c>
      <c r="J144" s="43">
        <f ca="1">IF(ISERROR(FIND("G",INDIRECT("Calculations!"&amp;ADDRESS(Calculations!$C144,20)))),"","Y")</f>
      </c>
      <c r="K144" s="43">
        <f ca="1">IF(ISERROR(FIND("T",INDIRECT("Calculations!"&amp;ADDRESS(Calculations!$C144,20)))),"","Y")</f>
      </c>
      <c r="L144" s="45">
        <f ca="1">IF(Calculations!A144&gt;Calculations!H$2,"",INDIRECT("Calculations!"&amp;ADDRESS(Calculations!$C144,22)))</f>
      </c>
      <c r="M144" s="45">
        <f>IF(Calculations!A144&gt;Calculations!H$2,"",Calculations!Y$2)</f>
      </c>
      <c r="N144" s="44">
        <f>IF(Calculations!A144&gt;Calculations!H$2,"",IF(Calculations!A144&gt;Calculations!F$2,Calculations!Z$2,Calculations!Z117))</f>
      </c>
      <c r="O144" s="45">
        <f>IF(Calculations!A144&gt;Calculations!H$2,"",IF(Calculations!A144&gt;Calculations!F$2,Calculations!AA$2,Calculations!AA117))</f>
      </c>
      <c r="P144" s="45">
        <f>IF(Calculations!A144&gt;Calculations!H$2,"",IF(Calculations!A144&gt;Calculations!F$2,Calculations!AB$2,Calculations!AB117))</f>
      </c>
      <c r="Q144" s="44">
        <f>IF(Calculations!A144&gt;Calculations!H$2,"",Calculations!AC$2)</f>
      </c>
      <c r="R144" s="44">
        <f>IF(Calculations!A144&gt;Calculations!H$2,"",Calculations!AD$2)</f>
      </c>
      <c r="S144" s="44">
        <f>IF(Calculations!A144&gt;Calculations!H$2,"",Calculations!AE$2)</f>
      </c>
      <c r="T144" s="44">
        <f>IF(Calculations!A144&gt;Calculations!H$2,"",Calculations!AF$2)</f>
      </c>
      <c r="U144" s="44">
        <f>IF(Calculations!A144&gt;Calculations!H$2,"",Calculations!AG$2)</f>
      </c>
      <c r="V144" s="44">
        <f>IF(Calculations!A144&gt;Calculations!H$2,"",Calculations!AH$2)</f>
      </c>
      <c r="W144" s="44">
        <f>IF(Calculations!A144&gt;Calculations!H$2,"",Calculations!AI$2)</f>
      </c>
      <c r="X144" s="46">
        <f>IF(Calculations!A144&gt;Calculations!H$2,"",IF(Calculations!A144&gt;Calculations!F$2,Calculations!AJ$2,Calculations!AJ117))</f>
      </c>
      <c r="Y144" s="44">
        <f>IF(Calculations!A144&gt;Calculations!H$2,"",IF(Calculations!A144&gt;Calculations!F$2,"",Calculations!AK117))</f>
      </c>
      <c r="Z144" s="45">
        <f ca="1">IF(Calculations!A144&gt;Calculations!H$2,"",INDIRECT("Calculations!"&amp;ADDRESS(Calculations!$C144,38)))</f>
      </c>
    </row>
    <row r="145" spans="1:26" ht="12.75">
      <c r="A145" s="42">
        <f>Calculations!B145</f>
      </c>
      <c r="B145" s="43">
        <f ca="1">IF(Calculations!A145&gt;Calculations!H$2,"",IF(Calculations!A145&gt;Calculations!F$2,INDIRECT("Calculations!"&amp;ADDRESS(Calculations!$C145,18)),""))</f>
      </c>
      <c r="C145" s="43">
        <f ca="1">IF(Calculations!A145&gt;Calculations!H$2,"",INDIRECT("Calculations!"&amp;ADDRESS(Calculations!$C145,19)))</f>
      </c>
      <c r="D145" s="47">
        <f ca="1">IF(Calculations!A145&gt;Calculations!H$2,"",INDIRECT("Calculations!"&amp;ADDRESS(Calculations!$C145,24)))</f>
      </c>
      <c r="E145" s="43">
        <f ca="1">IF(ISERROR(FIND("C",INDIRECT("Calculations!"&amp;ADDRESS(Calculations!$C145,20)))),"","Y")</f>
      </c>
      <c r="F145" s="43">
        <f ca="1">IF(ISERROR(FIND("F",INDIRECT("Calculations!"&amp;ADDRESS(Calculations!$C145,20)))),"","Y")</f>
      </c>
      <c r="G145" s="43">
        <f ca="1">IF(ISERROR(FIND("M",INDIRECT("Calculations!"&amp;ADDRESS(Calculations!$C145,20)))),"","Y")</f>
      </c>
      <c r="H145" s="43">
        <f ca="1">IF(ISERROR(FIND("E",INDIRECT("Calculations!"&amp;ADDRESS(Calculations!$C145,20)))),"","Y")</f>
      </c>
      <c r="I145" s="43">
        <f ca="1">IF(ISERROR(FIND("B",INDIRECT("Calculations!"&amp;ADDRESS(Calculations!$C145,20)))),"","Y")</f>
      </c>
      <c r="J145" s="43">
        <f ca="1">IF(ISERROR(FIND("G",INDIRECT("Calculations!"&amp;ADDRESS(Calculations!$C145,20)))),"","Y")</f>
      </c>
      <c r="K145" s="43">
        <f ca="1">IF(ISERROR(FIND("T",INDIRECT("Calculations!"&amp;ADDRESS(Calculations!$C145,20)))),"","Y")</f>
      </c>
      <c r="L145" s="45">
        <f ca="1">IF(Calculations!A145&gt;Calculations!H$2,"",INDIRECT("Calculations!"&amp;ADDRESS(Calculations!$C145,22)))</f>
      </c>
      <c r="M145" s="45">
        <f>IF(Calculations!A145&gt;Calculations!H$2,"",Calculations!Y$2)</f>
      </c>
      <c r="N145" s="44">
        <f>IF(Calculations!A145&gt;Calculations!H$2,"",IF(Calculations!A145&gt;Calculations!F$2,Calculations!Z$2,Calculations!Z118))</f>
      </c>
      <c r="O145" s="45">
        <f>IF(Calculations!A145&gt;Calculations!H$2,"",IF(Calculations!A145&gt;Calculations!F$2,Calculations!AA$2,Calculations!AA118))</f>
      </c>
      <c r="P145" s="45">
        <f>IF(Calculations!A145&gt;Calculations!H$2,"",IF(Calculations!A145&gt;Calculations!F$2,Calculations!AB$2,Calculations!AB118))</f>
      </c>
      <c r="Q145" s="44">
        <f>IF(Calculations!A145&gt;Calculations!H$2,"",Calculations!AC$2)</f>
      </c>
      <c r="R145" s="44">
        <f>IF(Calculations!A145&gt;Calculations!H$2,"",Calculations!AD$2)</f>
      </c>
      <c r="S145" s="44">
        <f>IF(Calculations!A145&gt;Calculations!H$2,"",Calculations!AE$2)</f>
      </c>
      <c r="T145" s="44">
        <f>IF(Calculations!A145&gt;Calculations!H$2,"",Calculations!AF$2)</f>
      </c>
      <c r="U145" s="44">
        <f>IF(Calculations!A145&gt;Calculations!H$2,"",Calculations!AG$2)</f>
      </c>
      <c r="V145" s="44">
        <f>IF(Calculations!A145&gt;Calculations!H$2,"",Calculations!AH$2)</f>
      </c>
      <c r="W145" s="44">
        <f>IF(Calculations!A145&gt;Calculations!H$2,"",Calculations!AI$2)</f>
      </c>
      <c r="X145" s="46">
        <f>IF(Calculations!A145&gt;Calculations!H$2,"",IF(Calculations!A145&gt;Calculations!F$2,Calculations!AJ$2,Calculations!AJ118))</f>
      </c>
      <c r="Y145" s="44">
        <f>IF(Calculations!A145&gt;Calculations!H$2,"",IF(Calculations!A145&gt;Calculations!F$2,"",Calculations!AK118))</f>
      </c>
      <c r="Z145" s="45">
        <f ca="1">IF(Calculations!A145&gt;Calculations!H$2,"",INDIRECT("Calculations!"&amp;ADDRESS(Calculations!$C145,38)))</f>
      </c>
    </row>
    <row r="146" spans="1:26" ht="12.75">
      <c r="A146" s="42">
        <f>Calculations!B146</f>
      </c>
      <c r="B146" s="43">
        <f ca="1">IF(Calculations!A146&gt;Calculations!H$2,"",IF(Calculations!A146&gt;Calculations!F$2,INDIRECT("Calculations!"&amp;ADDRESS(Calculations!$C146,18)),""))</f>
      </c>
      <c r="C146" s="43">
        <f ca="1">IF(Calculations!A146&gt;Calculations!H$2,"",INDIRECT("Calculations!"&amp;ADDRESS(Calculations!$C146,19)))</f>
      </c>
      <c r="D146" s="47">
        <f ca="1">IF(Calculations!A146&gt;Calculations!H$2,"",INDIRECT("Calculations!"&amp;ADDRESS(Calculations!$C146,24)))</f>
      </c>
      <c r="E146" s="43">
        <f ca="1">IF(ISERROR(FIND("C",INDIRECT("Calculations!"&amp;ADDRESS(Calculations!$C146,20)))),"","Y")</f>
      </c>
      <c r="F146" s="43">
        <f ca="1">IF(ISERROR(FIND("F",INDIRECT("Calculations!"&amp;ADDRESS(Calculations!$C146,20)))),"","Y")</f>
      </c>
      <c r="G146" s="43">
        <f ca="1">IF(ISERROR(FIND("M",INDIRECT("Calculations!"&amp;ADDRESS(Calculations!$C146,20)))),"","Y")</f>
      </c>
      <c r="H146" s="43">
        <f ca="1">IF(ISERROR(FIND("E",INDIRECT("Calculations!"&amp;ADDRESS(Calculations!$C146,20)))),"","Y")</f>
      </c>
      <c r="I146" s="43">
        <f ca="1">IF(ISERROR(FIND("B",INDIRECT("Calculations!"&amp;ADDRESS(Calculations!$C146,20)))),"","Y")</f>
      </c>
      <c r="J146" s="43">
        <f ca="1">IF(ISERROR(FIND("G",INDIRECT("Calculations!"&amp;ADDRESS(Calculations!$C146,20)))),"","Y")</f>
      </c>
      <c r="K146" s="43">
        <f ca="1">IF(ISERROR(FIND("T",INDIRECT("Calculations!"&amp;ADDRESS(Calculations!$C146,20)))),"","Y")</f>
      </c>
      <c r="L146" s="45">
        <f ca="1">IF(Calculations!A146&gt;Calculations!H$2,"",INDIRECT("Calculations!"&amp;ADDRESS(Calculations!$C146,22)))</f>
      </c>
      <c r="M146" s="45">
        <f>IF(Calculations!A146&gt;Calculations!H$2,"",Calculations!Y$2)</f>
      </c>
      <c r="N146" s="44">
        <f>IF(Calculations!A146&gt;Calculations!H$2,"",IF(Calculations!A146&gt;Calculations!F$2,Calculations!Z$2,Calculations!Z119))</f>
      </c>
      <c r="O146" s="45">
        <f>IF(Calculations!A146&gt;Calculations!H$2,"",IF(Calculations!A146&gt;Calculations!F$2,Calculations!AA$2,Calculations!AA119))</f>
      </c>
      <c r="P146" s="45">
        <f>IF(Calculations!A146&gt;Calculations!H$2,"",IF(Calculations!A146&gt;Calculations!F$2,Calculations!AB$2,Calculations!AB119))</f>
      </c>
      <c r="Q146" s="44">
        <f>IF(Calculations!A146&gt;Calculations!H$2,"",Calculations!AC$2)</f>
      </c>
      <c r="R146" s="44">
        <f>IF(Calculations!A146&gt;Calculations!H$2,"",Calculations!AD$2)</f>
      </c>
      <c r="S146" s="44">
        <f>IF(Calculations!A146&gt;Calculations!H$2,"",Calculations!AE$2)</f>
      </c>
      <c r="T146" s="44">
        <f>IF(Calculations!A146&gt;Calculations!H$2,"",Calculations!AF$2)</f>
      </c>
      <c r="U146" s="44">
        <f>IF(Calculations!A146&gt;Calculations!H$2,"",Calculations!AG$2)</f>
      </c>
      <c r="V146" s="44">
        <f>IF(Calculations!A146&gt;Calculations!H$2,"",Calculations!AH$2)</f>
      </c>
      <c r="W146" s="44">
        <f>IF(Calculations!A146&gt;Calculations!H$2,"",Calculations!AI$2)</f>
      </c>
      <c r="X146" s="46">
        <f>IF(Calculations!A146&gt;Calculations!H$2,"",IF(Calculations!A146&gt;Calculations!F$2,Calculations!AJ$2,Calculations!AJ119))</f>
      </c>
      <c r="Y146" s="44">
        <f>IF(Calculations!A146&gt;Calculations!H$2,"",IF(Calculations!A146&gt;Calculations!F$2,"",Calculations!AK119))</f>
      </c>
      <c r="Z146" s="45">
        <f ca="1">IF(Calculations!A146&gt;Calculations!H$2,"",INDIRECT("Calculations!"&amp;ADDRESS(Calculations!$C146,38)))</f>
      </c>
    </row>
    <row r="147" spans="1:26" ht="12.75">
      <c r="A147" s="42">
        <f>Calculations!B147</f>
      </c>
      <c r="B147" s="43">
        <f ca="1">IF(Calculations!A147&gt;Calculations!H$2,"",IF(Calculations!A147&gt;Calculations!F$2,INDIRECT("Calculations!"&amp;ADDRESS(Calculations!$C147,18)),""))</f>
      </c>
      <c r="C147" s="43">
        <f ca="1">IF(Calculations!A147&gt;Calculations!H$2,"",INDIRECT("Calculations!"&amp;ADDRESS(Calculations!$C147,19)))</f>
      </c>
      <c r="D147" s="47">
        <f ca="1">IF(Calculations!A147&gt;Calculations!H$2,"",INDIRECT("Calculations!"&amp;ADDRESS(Calculations!$C147,24)))</f>
      </c>
      <c r="E147" s="43">
        <f ca="1">IF(ISERROR(FIND("C",INDIRECT("Calculations!"&amp;ADDRESS(Calculations!$C147,20)))),"","Y")</f>
      </c>
      <c r="F147" s="43">
        <f ca="1">IF(ISERROR(FIND("F",INDIRECT("Calculations!"&amp;ADDRESS(Calculations!$C147,20)))),"","Y")</f>
      </c>
      <c r="G147" s="43">
        <f ca="1">IF(ISERROR(FIND("M",INDIRECT("Calculations!"&amp;ADDRESS(Calculations!$C147,20)))),"","Y")</f>
      </c>
      <c r="H147" s="43">
        <f ca="1">IF(ISERROR(FIND("E",INDIRECT("Calculations!"&amp;ADDRESS(Calculations!$C147,20)))),"","Y")</f>
      </c>
      <c r="I147" s="43">
        <f ca="1">IF(ISERROR(FIND("B",INDIRECT("Calculations!"&amp;ADDRESS(Calculations!$C147,20)))),"","Y")</f>
      </c>
      <c r="J147" s="43">
        <f ca="1">IF(ISERROR(FIND("G",INDIRECT("Calculations!"&amp;ADDRESS(Calculations!$C147,20)))),"","Y")</f>
      </c>
      <c r="K147" s="43">
        <f ca="1">IF(ISERROR(FIND("T",INDIRECT("Calculations!"&amp;ADDRESS(Calculations!$C147,20)))),"","Y")</f>
      </c>
      <c r="L147" s="45">
        <f ca="1">IF(Calculations!A147&gt;Calculations!H$2,"",INDIRECT("Calculations!"&amp;ADDRESS(Calculations!$C147,22)))</f>
      </c>
      <c r="M147" s="45">
        <f>IF(Calculations!A147&gt;Calculations!H$2,"",Calculations!Y$2)</f>
      </c>
      <c r="N147" s="44">
        <f>IF(Calculations!A147&gt;Calculations!H$2,"",IF(Calculations!A147&gt;Calculations!F$2,Calculations!Z$2,Calculations!Z120))</f>
      </c>
      <c r="O147" s="45">
        <f>IF(Calculations!A147&gt;Calculations!H$2,"",IF(Calculations!A147&gt;Calculations!F$2,Calculations!AA$2,Calculations!AA120))</f>
      </c>
      <c r="P147" s="45">
        <f>IF(Calculations!A147&gt;Calculations!H$2,"",IF(Calculations!A147&gt;Calculations!F$2,Calculations!AB$2,Calculations!AB120))</f>
      </c>
      <c r="Q147" s="44">
        <f>IF(Calculations!A147&gt;Calculations!H$2,"",Calculations!AC$2)</f>
      </c>
      <c r="R147" s="44">
        <f>IF(Calculations!A147&gt;Calculations!H$2,"",Calculations!AD$2)</f>
      </c>
      <c r="S147" s="44">
        <f>IF(Calculations!A147&gt;Calculations!H$2,"",Calculations!AE$2)</f>
      </c>
      <c r="T147" s="44">
        <f>IF(Calculations!A147&gt;Calculations!H$2,"",Calculations!AF$2)</f>
      </c>
      <c r="U147" s="44">
        <f>IF(Calculations!A147&gt;Calculations!H$2,"",Calculations!AG$2)</f>
      </c>
      <c r="V147" s="44">
        <f>IF(Calculations!A147&gt;Calculations!H$2,"",Calculations!AH$2)</f>
      </c>
      <c r="W147" s="44">
        <f>IF(Calculations!A147&gt;Calculations!H$2,"",Calculations!AI$2)</f>
      </c>
      <c r="X147" s="46">
        <f>IF(Calculations!A147&gt;Calculations!H$2,"",IF(Calculations!A147&gt;Calculations!F$2,Calculations!AJ$2,Calculations!AJ120))</f>
      </c>
      <c r="Y147" s="44">
        <f>IF(Calculations!A147&gt;Calculations!H$2,"",IF(Calculations!A147&gt;Calculations!F$2,"",Calculations!AK120))</f>
      </c>
      <c r="Z147" s="45">
        <f ca="1">IF(Calculations!A147&gt;Calculations!H$2,"",INDIRECT("Calculations!"&amp;ADDRESS(Calculations!$C147,38)))</f>
      </c>
    </row>
    <row r="148" spans="1:26" ht="12.75">
      <c r="A148" s="42">
        <f>Calculations!B148</f>
      </c>
      <c r="B148" s="43">
        <f ca="1">IF(Calculations!A148&gt;Calculations!H$2,"",IF(Calculations!A148&gt;Calculations!F$2,INDIRECT("Calculations!"&amp;ADDRESS(Calculations!$C148,18)),""))</f>
      </c>
      <c r="C148" s="43">
        <f ca="1">IF(Calculations!A148&gt;Calculations!H$2,"",INDIRECT("Calculations!"&amp;ADDRESS(Calculations!$C148,19)))</f>
      </c>
      <c r="D148" s="47">
        <f ca="1">IF(Calculations!A148&gt;Calculations!H$2,"",INDIRECT("Calculations!"&amp;ADDRESS(Calculations!$C148,24)))</f>
      </c>
      <c r="E148" s="43">
        <f ca="1">IF(ISERROR(FIND("C",INDIRECT("Calculations!"&amp;ADDRESS(Calculations!$C148,20)))),"","Y")</f>
      </c>
      <c r="F148" s="43">
        <f ca="1">IF(ISERROR(FIND("F",INDIRECT("Calculations!"&amp;ADDRESS(Calculations!$C148,20)))),"","Y")</f>
      </c>
      <c r="G148" s="43">
        <f ca="1">IF(ISERROR(FIND("M",INDIRECT("Calculations!"&amp;ADDRESS(Calculations!$C148,20)))),"","Y")</f>
      </c>
      <c r="H148" s="43">
        <f ca="1">IF(ISERROR(FIND("E",INDIRECT("Calculations!"&amp;ADDRESS(Calculations!$C148,20)))),"","Y")</f>
      </c>
      <c r="I148" s="43">
        <f ca="1">IF(ISERROR(FIND("B",INDIRECT("Calculations!"&amp;ADDRESS(Calculations!$C148,20)))),"","Y")</f>
      </c>
      <c r="J148" s="43">
        <f ca="1">IF(ISERROR(FIND("G",INDIRECT("Calculations!"&amp;ADDRESS(Calculations!$C148,20)))),"","Y")</f>
      </c>
      <c r="K148" s="43">
        <f ca="1">IF(ISERROR(FIND("T",INDIRECT("Calculations!"&amp;ADDRESS(Calculations!$C148,20)))),"","Y")</f>
      </c>
      <c r="L148" s="45">
        <f ca="1">IF(Calculations!A148&gt;Calculations!H$2,"",INDIRECT("Calculations!"&amp;ADDRESS(Calculations!$C148,22)))</f>
      </c>
      <c r="M148" s="45">
        <f>IF(Calculations!A148&gt;Calculations!H$2,"",Calculations!Y$2)</f>
      </c>
      <c r="N148" s="44">
        <f>IF(Calculations!A148&gt;Calculations!H$2,"",IF(Calculations!A148&gt;Calculations!F$2,Calculations!Z$2,Calculations!Z121))</f>
      </c>
      <c r="O148" s="45">
        <f>IF(Calculations!A148&gt;Calculations!H$2,"",IF(Calculations!A148&gt;Calculations!F$2,Calculations!AA$2,Calculations!AA121))</f>
      </c>
      <c r="P148" s="45">
        <f>IF(Calculations!A148&gt;Calculations!H$2,"",IF(Calculations!A148&gt;Calculations!F$2,Calculations!AB$2,Calculations!AB121))</f>
      </c>
      <c r="Q148" s="44">
        <f>IF(Calculations!A148&gt;Calculations!H$2,"",Calculations!AC$2)</f>
      </c>
      <c r="R148" s="44">
        <f>IF(Calculations!A148&gt;Calculations!H$2,"",Calculations!AD$2)</f>
      </c>
      <c r="S148" s="44">
        <f>IF(Calculations!A148&gt;Calculations!H$2,"",Calculations!AE$2)</f>
      </c>
      <c r="T148" s="44">
        <f>IF(Calculations!A148&gt;Calculations!H$2,"",Calculations!AF$2)</f>
      </c>
      <c r="U148" s="44">
        <f>IF(Calculations!A148&gt;Calculations!H$2,"",Calculations!AG$2)</f>
      </c>
      <c r="V148" s="44">
        <f>IF(Calculations!A148&gt;Calculations!H$2,"",Calculations!AH$2)</f>
      </c>
      <c r="W148" s="44">
        <f>IF(Calculations!A148&gt;Calculations!H$2,"",Calculations!AI$2)</f>
      </c>
      <c r="X148" s="46">
        <f>IF(Calculations!A148&gt;Calculations!H$2,"",IF(Calculations!A148&gt;Calculations!F$2,Calculations!AJ$2,Calculations!AJ121))</f>
      </c>
      <c r="Y148" s="44">
        <f>IF(Calculations!A148&gt;Calculations!H$2,"",IF(Calculations!A148&gt;Calculations!F$2,"",Calculations!AK121))</f>
      </c>
      <c r="Z148" s="45">
        <f ca="1">IF(Calculations!A148&gt;Calculations!H$2,"",INDIRECT("Calculations!"&amp;ADDRESS(Calculations!$C148,38)))</f>
      </c>
    </row>
    <row r="149" spans="1:26" ht="12.75">
      <c r="A149" s="42">
        <f>Calculations!B149</f>
      </c>
      <c r="B149" s="43">
        <f ca="1">IF(Calculations!A149&gt;Calculations!H$2,"",IF(Calculations!A149&gt;Calculations!F$2,INDIRECT("Calculations!"&amp;ADDRESS(Calculations!$C149,18)),""))</f>
      </c>
      <c r="C149" s="43">
        <f ca="1">IF(Calculations!A149&gt;Calculations!H$2,"",INDIRECT("Calculations!"&amp;ADDRESS(Calculations!$C149,19)))</f>
      </c>
      <c r="D149" s="47">
        <f ca="1">IF(Calculations!A149&gt;Calculations!H$2,"",INDIRECT("Calculations!"&amp;ADDRESS(Calculations!$C149,24)))</f>
      </c>
      <c r="E149" s="43">
        <f ca="1">IF(ISERROR(FIND("C",INDIRECT("Calculations!"&amp;ADDRESS(Calculations!$C149,20)))),"","Y")</f>
      </c>
      <c r="F149" s="43">
        <f ca="1">IF(ISERROR(FIND("F",INDIRECT("Calculations!"&amp;ADDRESS(Calculations!$C149,20)))),"","Y")</f>
      </c>
      <c r="G149" s="43">
        <f ca="1">IF(ISERROR(FIND("M",INDIRECT("Calculations!"&amp;ADDRESS(Calculations!$C149,20)))),"","Y")</f>
      </c>
      <c r="H149" s="43">
        <f ca="1">IF(ISERROR(FIND("E",INDIRECT("Calculations!"&amp;ADDRESS(Calculations!$C149,20)))),"","Y")</f>
      </c>
      <c r="I149" s="43">
        <f ca="1">IF(ISERROR(FIND("B",INDIRECT("Calculations!"&amp;ADDRESS(Calculations!$C149,20)))),"","Y")</f>
      </c>
      <c r="J149" s="43">
        <f ca="1">IF(ISERROR(FIND("G",INDIRECT("Calculations!"&amp;ADDRESS(Calculations!$C149,20)))),"","Y")</f>
      </c>
      <c r="K149" s="43">
        <f ca="1">IF(ISERROR(FIND("T",INDIRECT("Calculations!"&amp;ADDRESS(Calculations!$C149,20)))),"","Y")</f>
      </c>
      <c r="L149" s="45">
        <f ca="1">IF(Calculations!A149&gt;Calculations!H$2,"",INDIRECT("Calculations!"&amp;ADDRESS(Calculations!$C149,22)))</f>
      </c>
      <c r="M149" s="45">
        <f>IF(Calculations!A149&gt;Calculations!H$2,"",Calculations!Y$2)</f>
      </c>
      <c r="N149" s="44">
        <f>IF(Calculations!A149&gt;Calculations!H$2,"",IF(Calculations!A149&gt;Calculations!F$2,Calculations!Z$2,Calculations!Z122))</f>
      </c>
      <c r="O149" s="45">
        <f>IF(Calculations!A149&gt;Calculations!H$2,"",IF(Calculations!A149&gt;Calculations!F$2,Calculations!AA$2,Calculations!AA122))</f>
      </c>
      <c r="P149" s="45">
        <f>IF(Calculations!A149&gt;Calculations!H$2,"",IF(Calculations!A149&gt;Calculations!F$2,Calculations!AB$2,Calculations!AB122))</f>
      </c>
      <c r="Q149" s="44">
        <f>IF(Calculations!A149&gt;Calculations!H$2,"",Calculations!AC$2)</f>
      </c>
      <c r="R149" s="44">
        <f>IF(Calculations!A149&gt;Calculations!H$2,"",Calculations!AD$2)</f>
      </c>
      <c r="S149" s="44">
        <f>IF(Calculations!A149&gt;Calculations!H$2,"",Calculations!AE$2)</f>
      </c>
      <c r="T149" s="44">
        <f>IF(Calculations!A149&gt;Calculations!H$2,"",Calculations!AF$2)</f>
      </c>
      <c r="U149" s="44">
        <f>IF(Calculations!A149&gt;Calculations!H$2,"",Calculations!AG$2)</f>
      </c>
      <c r="V149" s="44">
        <f>IF(Calculations!A149&gt;Calculations!H$2,"",Calculations!AH$2)</f>
      </c>
      <c r="W149" s="44">
        <f>IF(Calculations!A149&gt;Calculations!H$2,"",Calculations!AI$2)</f>
      </c>
      <c r="X149" s="46">
        <f>IF(Calculations!A149&gt;Calculations!H$2,"",IF(Calculations!A149&gt;Calculations!F$2,Calculations!AJ$2,Calculations!AJ122))</f>
      </c>
      <c r="Y149" s="44">
        <f>IF(Calculations!A149&gt;Calculations!H$2,"",IF(Calculations!A149&gt;Calculations!F$2,"",Calculations!AK122))</f>
      </c>
      <c r="Z149" s="45">
        <f ca="1">IF(Calculations!A149&gt;Calculations!H$2,"",INDIRECT("Calculations!"&amp;ADDRESS(Calculations!$C149,38)))</f>
      </c>
    </row>
    <row r="150" spans="1:26" ht="12.75">
      <c r="A150" s="42">
        <f>Calculations!B150</f>
      </c>
      <c r="B150" s="43">
        <f ca="1">IF(Calculations!A150&gt;Calculations!H$2,"",IF(Calculations!A150&gt;Calculations!F$2,INDIRECT("Calculations!"&amp;ADDRESS(Calculations!$C150,18)),""))</f>
      </c>
      <c r="C150" s="43">
        <f ca="1">IF(Calculations!A150&gt;Calculations!H$2,"",INDIRECT("Calculations!"&amp;ADDRESS(Calculations!$C150,19)))</f>
      </c>
      <c r="D150" s="47">
        <f ca="1">IF(Calculations!A150&gt;Calculations!H$2,"",INDIRECT("Calculations!"&amp;ADDRESS(Calculations!$C150,24)))</f>
      </c>
      <c r="E150" s="43">
        <f ca="1">IF(ISERROR(FIND("C",INDIRECT("Calculations!"&amp;ADDRESS(Calculations!$C150,20)))),"","Y")</f>
      </c>
      <c r="F150" s="43">
        <f ca="1">IF(ISERROR(FIND("F",INDIRECT("Calculations!"&amp;ADDRESS(Calculations!$C150,20)))),"","Y")</f>
      </c>
      <c r="G150" s="43">
        <f ca="1">IF(ISERROR(FIND("M",INDIRECT("Calculations!"&amp;ADDRESS(Calculations!$C150,20)))),"","Y")</f>
      </c>
      <c r="H150" s="43">
        <f ca="1">IF(ISERROR(FIND("E",INDIRECT("Calculations!"&amp;ADDRESS(Calculations!$C150,20)))),"","Y")</f>
      </c>
      <c r="I150" s="43">
        <f ca="1">IF(ISERROR(FIND("B",INDIRECT("Calculations!"&amp;ADDRESS(Calculations!$C150,20)))),"","Y")</f>
      </c>
      <c r="J150" s="43">
        <f ca="1">IF(ISERROR(FIND("G",INDIRECT("Calculations!"&amp;ADDRESS(Calculations!$C150,20)))),"","Y")</f>
      </c>
      <c r="K150" s="43">
        <f ca="1">IF(ISERROR(FIND("T",INDIRECT("Calculations!"&amp;ADDRESS(Calculations!$C150,20)))),"","Y")</f>
      </c>
      <c r="L150" s="45">
        <f ca="1">IF(Calculations!A150&gt;Calculations!H$2,"",INDIRECT("Calculations!"&amp;ADDRESS(Calculations!$C150,22)))</f>
      </c>
      <c r="M150" s="45">
        <f>IF(Calculations!A150&gt;Calculations!H$2,"",Calculations!Y$2)</f>
      </c>
      <c r="N150" s="44">
        <f>IF(Calculations!A150&gt;Calculations!H$2,"",IF(Calculations!A150&gt;Calculations!F$2,Calculations!Z$2,Calculations!Z123))</f>
      </c>
      <c r="O150" s="45">
        <f>IF(Calculations!A150&gt;Calculations!H$2,"",IF(Calculations!A150&gt;Calculations!F$2,Calculations!AA$2,Calculations!AA123))</f>
      </c>
      <c r="P150" s="45">
        <f>IF(Calculations!A150&gt;Calculations!H$2,"",IF(Calculations!A150&gt;Calculations!F$2,Calculations!AB$2,Calculations!AB123))</f>
      </c>
      <c r="Q150" s="44">
        <f>IF(Calculations!A150&gt;Calculations!H$2,"",Calculations!AC$2)</f>
      </c>
      <c r="R150" s="44">
        <f>IF(Calculations!A150&gt;Calculations!H$2,"",Calculations!AD$2)</f>
      </c>
      <c r="S150" s="44">
        <f>IF(Calculations!A150&gt;Calculations!H$2,"",Calculations!AE$2)</f>
      </c>
      <c r="T150" s="44">
        <f>IF(Calculations!A150&gt;Calculations!H$2,"",Calculations!AF$2)</f>
      </c>
      <c r="U150" s="44">
        <f>IF(Calculations!A150&gt;Calculations!H$2,"",Calculations!AG$2)</f>
      </c>
      <c r="V150" s="44">
        <f>IF(Calculations!A150&gt;Calculations!H$2,"",Calculations!AH$2)</f>
      </c>
      <c r="W150" s="44">
        <f>IF(Calculations!A150&gt;Calculations!H$2,"",Calculations!AI$2)</f>
      </c>
      <c r="X150" s="46">
        <f>IF(Calculations!A150&gt;Calculations!H$2,"",IF(Calculations!A150&gt;Calculations!F$2,Calculations!AJ$2,Calculations!AJ123))</f>
      </c>
      <c r="Y150" s="44">
        <f>IF(Calculations!A150&gt;Calculations!H$2,"",IF(Calculations!A150&gt;Calculations!F$2,"",Calculations!AK123))</f>
      </c>
      <c r="Z150" s="45">
        <f ca="1">IF(Calculations!A150&gt;Calculations!H$2,"",INDIRECT("Calculations!"&amp;ADDRESS(Calculations!$C150,38)))</f>
      </c>
    </row>
    <row r="151" spans="1:26" ht="12.75">
      <c r="A151" s="42">
        <f>Calculations!B151</f>
      </c>
      <c r="B151" s="43">
        <f ca="1">IF(Calculations!A151&gt;Calculations!H$2,"",IF(Calculations!A151&gt;Calculations!F$2,INDIRECT("Calculations!"&amp;ADDRESS(Calculations!$C151,18)),""))</f>
      </c>
      <c r="C151" s="43">
        <f ca="1">IF(Calculations!A151&gt;Calculations!H$2,"",INDIRECT("Calculations!"&amp;ADDRESS(Calculations!$C151,19)))</f>
      </c>
      <c r="D151" s="47">
        <f ca="1">IF(Calculations!A151&gt;Calculations!H$2,"",INDIRECT("Calculations!"&amp;ADDRESS(Calculations!$C151,24)))</f>
      </c>
      <c r="E151" s="43">
        <f ca="1">IF(ISERROR(FIND("C",INDIRECT("Calculations!"&amp;ADDRESS(Calculations!$C151,20)))),"","Y")</f>
      </c>
      <c r="F151" s="43">
        <f ca="1">IF(ISERROR(FIND("F",INDIRECT("Calculations!"&amp;ADDRESS(Calculations!$C151,20)))),"","Y")</f>
      </c>
      <c r="G151" s="43">
        <f ca="1">IF(ISERROR(FIND("M",INDIRECT("Calculations!"&amp;ADDRESS(Calculations!$C151,20)))),"","Y")</f>
      </c>
      <c r="H151" s="43">
        <f ca="1">IF(ISERROR(FIND("E",INDIRECT("Calculations!"&amp;ADDRESS(Calculations!$C151,20)))),"","Y")</f>
      </c>
      <c r="I151" s="43">
        <f ca="1">IF(ISERROR(FIND("B",INDIRECT("Calculations!"&amp;ADDRESS(Calculations!$C151,20)))),"","Y")</f>
      </c>
      <c r="J151" s="43">
        <f ca="1">IF(ISERROR(FIND("G",INDIRECT("Calculations!"&amp;ADDRESS(Calculations!$C151,20)))),"","Y")</f>
      </c>
      <c r="K151" s="43">
        <f ca="1">IF(ISERROR(FIND("T",INDIRECT("Calculations!"&amp;ADDRESS(Calculations!$C151,20)))),"","Y")</f>
      </c>
      <c r="L151" s="45">
        <f ca="1">IF(Calculations!A151&gt;Calculations!H$2,"",INDIRECT("Calculations!"&amp;ADDRESS(Calculations!$C151,22)))</f>
      </c>
      <c r="M151" s="45">
        <f>IF(Calculations!A151&gt;Calculations!H$2,"",Calculations!Y$2)</f>
      </c>
      <c r="N151" s="44">
        <f>IF(Calculations!A151&gt;Calculations!H$2,"",IF(Calculations!A151&gt;Calculations!F$2,Calculations!Z$2,Calculations!Z124))</f>
      </c>
      <c r="O151" s="45">
        <f>IF(Calculations!A151&gt;Calculations!H$2,"",IF(Calculations!A151&gt;Calculations!F$2,Calculations!AA$2,Calculations!AA124))</f>
      </c>
      <c r="P151" s="45">
        <f>IF(Calculations!A151&gt;Calculations!H$2,"",IF(Calculations!A151&gt;Calculations!F$2,Calculations!AB$2,Calculations!AB124))</f>
      </c>
      <c r="Q151" s="44">
        <f>IF(Calculations!A151&gt;Calculations!H$2,"",Calculations!AC$2)</f>
      </c>
      <c r="R151" s="44">
        <f>IF(Calculations!A151&gt;Calculations!H$2,"",Calculations!AD$2)</f>
      </c>
      <c r="S151" s="44">
        <f>IF(Calculations!A151&gt;Calculations!H$2,"",Calculations!AE$2)</f>
      </c>
      <c r="T151" s="44">
        <f>IF(Calculations!A151&gt;Calculations!H$2,"",Calculations!AF$2)</f>
      </c>
      <c r="U151" s="44">
        <f>IF(Calculations!A151&gt;Calculations!H$2,"",Calculations!AG$2)</f>
      </c>
      <c r="V151" s="44">
        <f>IF(Calculations!A151&gt;Calculations!H$2,"",Calculations!AH$2)</f>
      </c>
      <c r="W151" s="44">
        <f>IF(Calculations!A151&gt;Calculations!H$2,"",Calculations!AI$2)</f>
      </c>
      <c r="X151" s="46">
        <f>IF(Calculations!A151&gt;Calculations!H$2,"",IF(Calculations!A151&gt;Calculations!F$2,Calculations!AJ$2,Calculations!AJ124))</f>
      </c>
      <c r="Y151" s="44">
        <f>IF(Calculations!A151&gt;Calculations!H$2,"",IF(Calculations!A151&gt;Calculations!F$2,"",Calculations!AK124))</f>
      </c>
      <c r="Z151" s="45">
        <f ca="1">IF(Calculations!A151&gt;Calculations!H$2,"",INDIRECT("Calculations!"&amp;ADDRESS(Calculations!$C151,38)))</f>
      </c>
    </row>
    <row r="152" spans="1:26" ht="12.75">
      <c r="A152" s="42">
        <f>Calculations!B152</f>
      </c>
      <c r="B152" s="43">
        <f ca="1">IF(Calculations!A152&gt;Calculations!H$2,"",IF(Calculations!A152&gt;Calculations!F$2,INDIRECT("Calculations!"&amp;ADDRESS(Calculations!$C152,18)),""))</f>
      </c>
      <c r="C152" s="43">
        <f ca="1">IF(Calculations!A152&gt;Calculations!H$2,"",INDIRECT("Calculations!"&amp;ADDRESS(Calculations!$C152,19)))</f>
      </c>
      <c r="D152" s="47">
        <f ca="1">IF(Calculations!A152&gt;Calculations!H$2,"",INDIRECT("Calculations!"&amp;ADDRESS(Calculations!$C152,24)))</f>
      </c>
      <c r="E152" s="43">
        <f ca="1">IF(ISERROR(FIND("C",INDIRECT("Calculations!"&amp;ADDRESS(Calculations!$C152,20)))),"","Y")</f>
      </c>
      <c r="F152" s="43">
        <f ca="1">IF(ISERROR(FIND("F",INDIRECT("Calculations!"&amp;ADDRESS(Calculations!$C152,20)))),"","Y")</f>
      </c>
      <c r="G152" s="43">
        <f ca="1">IF(ISERROR(FIND("M",INDIRECT("Calculations!"&amp;ADDRESS(Calculations!$C152,20)))),"","Y")</f>
      </c>
      <c r="H152" s="43">
        <f ca="1">IF(ISERROR(FIND("E",INDIRECT("Calculations!"&amp;ADDRESS(Calculations!$C152,20)))),"","Y")</f>
      </c>
      <c r="I152" s="43">
        <f ca="1">IF(ISERROR(FIND("B",INDIRECT("Calculations!"&amp;ADDRESS(Calculations!$C152,20)))),"","Y")</f>
      </c>
      <c r="J152" s="43">
        <f ca="1">IF(ISERROR(FIND("G",INDIRECT("Calculations!"&amp;ADDRESS(Calculations!$C152,20)))),"","Y")</f>
      </c>
      <c r="K152" s="43">
        <f ca="1">IF(ISERROR(FIND("T",INDIRECT("Calculations!"&amp;ADDRESS(Calculations!$C152,20)))),"","Y")</f>
      </c>
      <c r="L152" s="45">
        <f ca="1">IF(Calculations!A152&gt;Calculations!H$2,"",INDIRECT("Calculations!"&amp;ADDRESS(Calculations!$C152,22)))</f>
      </c>
      <c r="M152" s="45">
        <f>IF(Calculations!A152&gt;Calculations!H$2,"",Calculations!Y$2)</f>
      </c>
      <c r="N152" s="44">
        <f>IF(Calculations!A152&gt;Calculations!H$2,"",IF(Calculations!A152&gt;Calculations!F$2,Calculations!Z$2,Calculations!Z125))</f>
      </c>
      <c r="O152" s="45">
        <f>IF(Calculations!A152&gt;Calculations!H$2,"",IF(Calculations!A152&gt;Calculations!F$2,Calculations!AA$2,Calculations!AA125))</f>
      </c>
      <c r="P152" s="45">
        <f>IF(Calculations!A152&gt;Calculations!H$2,"",IF(Calculations!A152&gt;Calculations!F$2,Calculations!AB$2,Calculations!AB125))</f>
      </c>
      <c r="Q152" s="44">
        <f>IF(Calculations!A152&gt;Calculations!H$2,"",Calculations!AC$2)</f>
      </c>
      <c r="R152" s="44">
        <f>IF(Calculations!A152&gt;Calculations!H$2,"",Calculations!AD$2)</f>
      </c>
      <c r="S152" s="44">
        <f>IF(Calculations!A152&gt;Calculations!H$2,"",Calculations!AE$2)</f>
      </c>
      <c r="T152" s="44">
        <f>IF(Calculations!A152&gt;Calculations!H$2,"",Calculations!AF$2)</f>
      </c>
      <c r="U152" s="44">
        <f>IF(Calculations!A152&gt;Calculations!H$2,"",Calculations!AG$2)</f>
      </c>
      <c r="V152" s="44">
        <f>IF(Calculations!A152&gt;Calculations!H$2,"",Calculations!AH$2)</f>
      </c>
      <c r="W152" s="44">
        <f>IF(Calculations!A152&gt;Calculations!H$2,"",Calculations!AI$2)</f>
      </c>
      <c r="X152" s="46">
        <f>IF(Calculations!A152&gt;Calculations!H$2,"",IF(Calculations!A152&gt;Calculations!F$2,Calculations!AJ$2,Calculations!AJ125))</f>
      </c>
      <c r="Y152" s="44">
        <f>IF(Calculations!A152&gt;Calculations!H$2,"",IF(Calculations!A152&gt;Calculations!F$2,"",Calculations!AK125))</f>
      </c>
      <c r="Z152" s="45">
        <f ca="1">IF(Calculations!A152&gt;Calculations!H$2,"",INDIRECT("Calculations!"&amp;ADDRESS(Calculations!$C152,38)))</f>
      </c>
    </row>
    <row r="153" spans="1:26" ht="12.75">
      <c r="A153" s="42">
        <f>Calculations!B153</f>
      </c>
      <c r="B153" s="43">
        <f ca="1">IF(Calculations!A153&gt;Calculations!H$2,"",IF(Calculations!A153&gt;Calculations!F$2,INDIRECT("Calculations!"&amp;ADDRESS(Calculations!$C153,18)),""))</f>
      </c>
      <c r="C153" s="43">
        <f ca="1">IF(Calculations!A153&gt;Calculations!H$2,"",INDIRECT("Calculations!"&amp;ADDRESS(Calculations!$C153,19)))</f>
      </c>
      <c r="D153" s="47">
        <f ca="1">IF(Calculations!A153&gt;Calculations!H$2,"",INDIRECT("Calculations!"&amp;ADDRESS(Calculations!$C153,24)))</f>
      </c>
      <c r="E153" s="43">
        <f ca="1">IF(ISERROR(FIND("C",INDIRECT("Calculations!"&amp;ADDRESS(Calculations!$C153,20)))),"","Y")</f>
      </c>
      <c r="F153" s="43">
        <f ca="1">IF(ISERROR(FIND("F",INDIRECT("Calculations!"&amp;ADDRESS(Calculations!$C153,20)))),"","Y")</f>
      </c>
      <c r="G153" s="43">
        <f ca="1">IF(ISERROR(FIND("M",INDIRECT("Calculations!"&amp;ADDRESS(Calculations!$C153,20)))),"","Y")</f>
      </c>
      <c r="H153" s="43">
        <f ca="1">IF(ISERROR(FIND("E",INDIRECT("Calculations!"&amp;ADDRESS(Calculations!$C153,20)))),"","Y")</f>
      </c>
      <c r="I153" s="43">
        <f ca="1">IF(ISERROR(FIND("B",INDIRECT("Calculations!"&amp;ADDRESS(Calculations!$C153,20)))),"","Y")</f>
      </c>
      <c r="J153" s="43">
        <f ca="1">IF(ISERROR(FIND("G",INDIRECT("Calculations!"&amp;ADDRESS(Calculations!$C153,20)))),"","Y")</f>
      </c>
      <c r="K153" s="43">
        <f ca="1">IF(ISERROR(FIND("T",INDIRECT("Calculations!"&amp;ADDRESS(Calculations!$C153,20)))),"","Y")</f>
      </c>
      <c r="L153" s="45">
        <f ca="1">IF(Calculations!A153&gt;Calculations!H$2,"",INDIRECT("Calculations!"&amp;ADDRESS(Calculations!$C153,22)))</f>
      </c>
      <c r="M153" s="45">
        <f>IF(Calculations!A153&gt;Calculations!H$2,"",Calculations!Y$2)</f>
      </c>
      <c r="N153" s="44">
        <f>IF(Calculations!A153&gt;Calculations!H$2,"",IF(Calculations!A153&gt;Calculations!F$2,Calculations!Z$2,Calculations!Z126))</f>
      </c>
      <c r="O153" s="45">
        <f>IF(Calculations!A153&gt;Calculations!H$2,"",IF(Calculations!A153&gt;Calculations!F$2,Calculations!AA$2,Calculations!AA126))</f>
      </c>
      <c r="P153" s="45">
        <f>IF(Calculations!A153&gt;Calculations!H$2,"",IF(Calculations!A153&gt;Calculations!F$2,Calculations!AB$2,Calculations!AB126))</f>
      </c>
      <c r="Q153" s="44">
        <f>IF(Calculations!A153&gt;Calculations!H$2,"",Calculations!AC$2)</f>
      </c>
      <c r="R153" s="44">
        <f>IF(Calculations!A153&gt;Calculations!H$2,"",Calculations!AD$2)</f>
      </c>
      <c r="S153" s="44">
        <f>IF(Calculations!A153&gt;Calculations!H$2,"",Calculations!AE$2)</f>
      </c>
      <c r="T153" s="44">
        <f>IF(Calculations!A153&gt;Calculations!H$2,"",Calculations!AF$2)</f>
      </c>
      <c r="U153" s="44">
        <f>IF(Calculations!A153&gt;Calculations!H$2,"",Calculations!AG$2)</f>
      </c>
      <c r="V153" s="44">
        <f>IF(Calculations!A153&gt;Calculations!H$2,"",Calculations!AH$2)</f>
      </c>
      <c r="W153" s="44">
        <f>IF(Calculations!A153&gt;Calculations!H$2,"",Calculations!AI$2)</f>
      </c>
      <c r="X153" s="46">
        <f>IF(Calculations!A153&gt;Calculations!H$2,"",IF(Calculations!A153&gt;Calculations!F$2,Calculations!AJ$2,Calculations!AJ126))</f>
      </c>
      <c r="Y153" s="44">
        <f>IF(Calculations!A153&gt;Calculations!H$2,"",IF(Calculations!A153&gt;Calculations!F$2,"",Calculations!AK126))</f>
      </c>
      <c r="Z153" s="45">
        <f ca="1">IF(Calculations!A153&gt;Calculations!H$2,"",INDIRECT("Calculations!"&amp;ADDRESS(Calculations!$C153,38)))</f>
      </c>
    </row>
    <row r="154" spans="1:26" ht="12.75">
      <c r="A154" s="42">
        <f>Calculations!B154</f>
      </c>
      <c r="B154" s="43">
        <f ca="1">IF(Calculations!A154&gt;Calculations!H$2,"",IF(Calculations!A154&gt;Calculations!F$2,INDIRECT("Calculations!"&amp;ADDRESS(Calculations!$C154,18)),""))</f>
      </c>
      <c r="C154" s="43">
        <f ca="1">IF(Calculations!A154&gt;Calculations!H$2,"",INDIRECT("Calculations!"&amp;ADDRESS(Calculations!$C154,19)))</f>
      </c>
      <c r="D154" s="47">
        <f ca="1">IF(Calculations!A154&gt;Calculations!H$2,"",INDIRECT("Calculations!"&amp;ADDRESS(Calculations!$C154,24)))</f>
      </c>
      <c r="E154" s="43">
        <f ca="1">IF(ISERROR(FIND("C",INDIRECT("Calculations!"&amp;ADDRESS(Calculations!$C154,20)))),"","Y")</f>
      </c>
      <c r="F154" s="43">
        <f ca="1">IF(ISERROR(FIND("F",INDIRECT("Calculations!"&amp;ADDRESS(Calculations!$C154,20)))),"","Y")</f>
      </c>
      <c r="G154" s="43">
        <f ca="1">IF(ISERROR(FIND("M",INDIRECT("Calculations!"&amp;ADDRESS(Calculations!$C154,20)))),"","Y")</f>
      </c>
      <c r="H154" s="43">
        <f ca="1">IF(ISERROR(FIND("E",INDIRECT("Calculations!"&amp;ADDRESS(Calculations!$C154,20)))),"","Y")</f>
      </c>
      <c r="I154" s="43">
        <f ca="1">IF(ISERROR(FIND("B",INDIRECT("Calculations!"&amp;ADDRESS(Calculations!$C154,20)))),"","Y")</f>
      </c>
      <c r="J154" s="43">
        <f ca="1">IF(ISERROR(FIND("G",INDIRECT("Calculations!"&amp;ADDRESS(Calculations!$C154,20)))),"","Y")</f>
      </c>
      <c r="K154" s="43">
        <f ca="1">IF(ISERROR(FIND("T",INDIRECT("Calculations!"&amp;ADDRESS(Calculations!$C154,20)))),"","Y")</f>
      </c>
      <c r="L154" s="45">
        <f ca="1">IF(Calculations!A154&gt;Calculations!H$2,"",INDIRECT("Calculations!"&amp;ADDRESS(Calculations!$C154,22)))</f>
      </c>
      <c r="M154" s="45">
        <f>IF(Calculations!A154&gt;Calculations!H$2,"",Calculations!Y$2)</f>
      </c>
      <c r="N154" s="44">
        <f>IF(Calculations!A154&gt;Calculations!H$2,"",IF(Calculations!A154&gt;Calculations!F$2,Calculations!Z$2,Calculations!Z127))</f>
      </c>
      <c r="O154" s="45">
        <f>IF(Calculations!A154&gt;Calculations!H$2,"",IF(Calculations!A154&gt;Calculations!F$2,Calculations!AA$2,Calculations!AA127))</f>
      </c>
      <c r="P154" s="45">
        <f>IF(Calculations!A154&gt;Calculations!H$2,"",IF(Calculations!A154&gt;Calculations!F$2,Calculations!AB$2,Calculations!AB127))</f>
      </c>
      <c r="Q154" s="44">
        <f>IF(Calculations!A154&gt;Calculations!H$2,"",Calculations!AC$2)</f>
      </c>
      <c r="R154" s="44">
        <f>IF(Calculations!A154&gt;Calculations!H$2,"",Calculations!AD$2)</f>
      </c>
      <c r="S154" s="44">
        <f>IF(Calculations!A154&gt;Calculations!H$2,"",Calculations!AE$2)</f>
      </c>
      <c r="T154" s="44">
        <f>IF(Calculations!A154&gt;Calculations!H$2,"",Calculations!AF$2)</f>
      </c>
      <c r="U154" s="44">
        <f>IF(Calculations!A154&gt;Calculations!H$2,"",Calculations!AG$2)</f>
      </c>
      <c r="V154" s="44">
        <f>IF(Calculations!A154&gt;Calculations!H$2,"",Calculations!AH$2)</f>
      </c>
      <c r="W154" s="44">
        <f>IF(Calculations!A154&gt;Calculations!H$2,"",Calculations!AI$2)</f>
      </c>
      <c r="X154" s="46">
        <f>IF(Calculations!A154&gt;Calculations!H$2,"",IF(Calculations!A154&gt;Calculations!F$2,Calculations!AJ$2,Calculations!AJ127))</f>
      </c>
      <c r="Y154" s="44">
        <f>IF(Calculations!A154&gt;Calculations!H$2,"",IF(Calculations!A154&gt;Calculations!F$2,"",Calculations!AK127))</f>
      </c>
      <c r="Z154" s="45">
        <f ca="1">IF(Calculations!A154&gt;Calculations!H$2,"",INDIRECT("Calculations!"&amp;ADDRESS(Calculations!$C154,38)))</f>
      </c>
    </row>
    <row r="155" spans="1:26" ht="12.75">
      <c r="A155" s="42">
        <f>Calculations!B155</f>
      </c>
      <c r="B155" s="43">
        <f ca="1">IF(Calculations!A155&gt;Calculations!H$2,"",IF(Calculations!A155&gt;Calculations!F$2,INDIRECT("Calculations!"&amp;ADDRESS(Calculations!$C155,18)),""))</f>
      </c>
      <c r="C155" s="43">
        <f ca="1">IF(Calculations!A155&gt;Calculations!H$2,"",INDIRECT("Calculations!"&amp;ADDRESS(Calculations!$C155,19)))</f>
      </c>
      <c r="D155" s="47">
        <f ca="1">IF(Calculations!A155&gt;Calculations!H$2,"",INDIRECT("Calculations!"&amp;ADDRESS(Calculations!$C155,24)))</f>
      </c>
      <c r="E155" s="43">
        <f ca="1">IF(ISERROR(FIND("C",INDIRECT("Calculations!"&amp;ADDRESS(Calculations!$C155,20)))),"","Y")</f>
      </c>
      <c r="F155" s="43">
        <f ca="1">IF(ISERROR(FIND("F",INDIRECT("Calculations!"&amp;ADDRESS(Calculations!$C155,20)))),"","Y")</f>
      </c>
      <c r="G155" s="43">
        <f ca="1">IF(ISERROR(FIND("M",INDIRECT("Calculations!"&amp;ADDRESS(Calculations!$C155,20)))),"","Y")</f>
      </c>
      <c r="H155" s="43">
        <f ca="1">IF(ISERROR(FIND("E",INDIRECT("Calculations!"&amp;ADDRESS(Calculations!$C155,20)))),"","Y")</f>
      </c>
      <c r="I155" s="43">
        <f ca="1">IF(ISERROR(FIND("B",INDIRECT("Calculations!"&amp;ADDRESS(Calculations!$C155,20)))),"","Y")</f>
      </c>
      <c r="J155" s="43">
        <f ca="1">IF(ISERROR(FIND("G",INDIRECT("Calculations!"&amp;ADDRESS(Calculations!$C155,20)))),"","Y")</f>
      </c>
      <c r="K155" s="43">
        <f ca="1">IF(ISERROR(FIND("T",INDIRECT("Calculations!"&amp;ADDRESS(Calculations!$C155,20)))),"","Y")</f>
      </c>
      <c r="L155" s="45">
        <f ca="1">IF(Calculations!A155&gt;Calculations!H$2,"",INDIRECT("Calculations!"&amp;ADDRESS(Calculations!$C155,22)))</f>
      </c>
      <c r="M155" s="45">
        <f>IF(Calculations!A155&gt;Calculations!H$2,"",Calculations!Y$2)</f>
      </c>
      <c r="N155" s="44">
        <f>IF(Calculations!A155&gt;Calculations!H$2,"",IF(Calculations!A155&gt;Calculations!F$2,Calculations!Z$2,Calculations!Z128))</f>
      </c>
      <c r="O155" s="45">
        <f>IF(Calculations!A155&gt;Calculations!H$2,"",IF(Calculations!A155&gt;Calculations!F$2,Calculations!AA$2,Calculations!AA128))</f>
      </c>
      <c r="P155" s="45">
        <f>IF(Calculations!A155&gt;Calculations!H$2,"",IF(Calculations!A155&gt;Calculations!F$2,Calculations!AB$2,Calculations!AB128))</f>
      </c>
      <c r="Q155" s="44">
        <f>IF(Calculations!A155&gt;Calculations!H$2,"",Calculations!AC$2)</f>
      </c>
      <c r="R155" s="44">
        <f>IF(Calculations!A155&gt;Calculations!H$2,"",Calculations!AD$2)</f>
      </c>
      <c r="S155" s="44">
        <f>IF(Calculations!A155&gt;Calculations!H$2,"",Calculations!AE$2)</f>
      </c>
      <c r="T155" s="44">
        <f>IF(Calculations!A155&gt;Calculations!H$2,"",Calculations!AF$2)</f>
      </c>
      <c r="U155" s="44">
        <f>IF(Calculations!A155&gt;Calculations!H$2,"",Calculations!AG$2)</f>
      </c>
      <c r="V155" s="44">
        <f>IF(Calculations!A155&gt;Calculations!H$2,"",Calculations!AH$2)</f>
      </c>
      <c r="W155" s="44">
        <f>IF(Calculations!A155&gt;Calculations!H$2,"",Calculations!AI$2)</f>
      </c>
      <c r="X155" s="46">
        <f>IF(Calculations!A155&gt;Calculations!H$2,"",IF(Calculations!A155&gt;Calculations!F$2,Calculations!AJ$2,Calculations!AJ128))</f>
      </c>
      <c r="Y155" s="44">
        <f>IF(Calculations!A155&gt;Calculations!H$2,"",IF(Calculations!A155&gt;Calculations!F$2,"",Calculations!AK128))</f>
      </c>
      <c r="Z155" s="45">
        <f ca="1">IF(Calculations!A155&gt;Calculations!H$2,"",INDIRECT("Calculations!"&amp;ADDRESS(Calculations!$C155,38)))</f>
      </c>
    </row>
    <row r="156" spans="1:26" ht="12.75">
      <c r="A156" s="42">
        <f>Calculations!B156</f>
      </c>
      <c r="B156" s="43">
        <f ca="1">IF(Calculations!A156&gt;Calculations!H$2,"",IF(Calculations!A156&gt;Calculations!F$2,INDIRECT("Calculations!"&amp;ADDRESS(Calculations!$C156,18)),""))</f>
      </c>
      <c r="C156" s="43">
        <f ca="1">IF(Calculations!A156&gt;Calculations!H$2,"",INDIRECT("Calculations!"&amp;ADDRESS(Calculations!$C156,19)))</f>
      </c>
      <c r="D156" s="47">
        <f ca="1">IF(Calculations!A156&gt;Calculations!H$2,"",INDIRECT("Calculations!"&amp;ADDRESS(Calculations!$C156,24)))</f>
      </c>
      <c r="E156" s="43">
        <f ca="1">IF(ISERROR(FIND("C",INDIRECT("Calculations!"&amp;ADDRESS(Calculations!$C156,20)))),"","Y")</f>
      </c>
      <c r="F156" s="43">
        <f ca="1">IF(ISERROR(FIND("F",INDIRECT("Calculations!"&amp;ADDRESS(Calculations!$C156,20)))),"","Y")</f>
      </c>
      <c r="G156" s="43">
        <f ca="1">IF(ISERROR(FIND("M",INDIRECT("Calculations!"&amp;ADDRESS(Calculations!$C156,20)))),"","Y")</f>
      </c>
      <c r="H156" s="43">
        <f ca="1">IF(ISERROR(FIND("E",INDIRECT("Calculations!"&amp;ADDRESS(Calculations!$C156,20)))),"","Y")</f>
      </c>
      <c r="I156" s="43">
        <f ca="1">IF(ISERROR(FIND("B",INDIRECT("Calculations!"&amp;ADDRESS(Calculations!$C156,20)))),"","Y")</f>
      </c>
      <c r="J156" s="43">
        <f ca="1">IF(ISERROR(FIND("G",INDIRECT("Calculations!"&amp;ADDRESS(Calculations!$C156,20)))),"","Y")</f>
      </c>
      <c r="K156" s="43">
        <f ca="1">IF(ISERROR(FIND("T",INDIRECT("Calculations!"&amp;ADDRESS(Calculations!$C156,20)))),"","Y")</f>
      </c>
      <c r="L156" s="45">
        <f ca="1">IF(Calculations!A156&gt;Calculations!H$2,"",INDIRECT("Calculations!"&amp;ADDRESS(Calculations!$C156,22)))</f>
      </c>
      <c r="M156" s="45">
        <f>IF(Calculations!A156&gt;Calculations!H$2,"",Calculations!Y$2)</f>
      </c>
      <c r="N156" s="44">
        <f>IF(Calculations!A156&gt;Calculations!H$2,"",IF(Calculations!A156&gt;Calculations!F$2,Calculations!Z$2,Calculations!Z129))</f>
      </c>
      <c r="O156" s="45">
        <f>IF(Calculations!A156&gt;Calculations!H$2,"",IF(Calculations!A156&gt;Calculations!F$2,Calculations!AA$2,Calculations!AA129))</f>
      </c>
      <c r="P156" s="45">
        <f>IF(Calculations!A156&gt;Calculations!H$2,"",IF(Calculations!A156&gt;Calculations!F$2,Calculations!AB$2,Calculations!AB129))</f>
      </c>
      <c r="Q156" s="44">
        <f>IF(Calculations!A156&gt;Calculations!H$2,"",Calculations!AC$2)</f>
      </c>
      <c r="R156" s="44">
        <f>IF(Calculations!A156&gt;Calculations!H$2,"",Calculations!AD$2)</f>
      </c>
      <c r="S156" s="44">
        <f>IF(Calculations!A156&gt;Calculations!H$2,"",Calculations!AE$2)</f>
      </c>
      <c r="T156" s="44">
        <f>IF(Calculations!A156&gt;Calculations!H$2,"",Calculations!AF$2)</f>
      </c>
      <c r="U156" s="44">
        <f>IF(Calculations!A156&gt;Calculations!H$2,"",Calculations!AG$2)</f>
      </c>
      <c r="V156" s="44">
        <f>IF(Calculations!A156&gt;Calculations!H$2,"",Calculations!AH$2)</f>
      </c>
      <c r="W156" s="44">
        <f>IF(Calculations!A156&gt;Calculations!H$2,"",Calculations!AI$2)</f>
      </c>
      <c r="X156" s="46">
        <f>IF(Calculations!A156&gt;Calculations!H$2,"",IF(Calculations!A156&gt;Calculations!F$2,Calculations!AJ$2,Calculations!AJ129))</f>
      </c>
      <c r="Y156" s="44">
        <f>IF(Calculations!A156&gt;Calculations!H$2,"",IF(Calculations!A156&gt;Calculations!F$2,"",Calculations!AK129))</f>
      </c>
      <c r="Z156" s="45">
        <f ca="1">IF(Calculations!A156&gt;Calculations!H$2,"",INDIRECT("Calculations!"&amp;ADDRESS(Calculations!$C156,38)))</f>
      </c>
    </row>
    <row r="157" spans="1:26" ht="12.75">
      <c r="A157" s="42">
        <f>Calculations!B157</f>
      </c>
      <c r="B157" s="43">
        <f ca="1">IF(Calculations!A157&gt;Calculations!H$2,"",IF(Calculations!A157&gt;Calculations!F$2,INDIRECT("Calculations!"&amp;ADDRESS(Calculations!$C157,18)),""))</f>
      </c>
      <c r="C157" s="43">
        <f ca="1">IF(Calculations!A157&gt;Calculations!H$2,"",INDIRECT("Calculations!"&amp;ADDRESS(Calculations!$C157,19)))</f>
      </c>
      <c r="D157" s="47">
        <f ca="1">IF(Calculations!A157&gt;Calculations!H$2,"",INDIRECT("Calculations!"&amp;ADDRESS(Calculations!$C157,24)))</f>
      </c>
      <c r="E157" s="43">
        <f ca="1">IF(ISERROR(FIND("C",INDIRECT("Calculations!"&amp;ADDRESS(Calculations!$C157,20)))),"","Y")</f>
      </c>
      <c r="F157" s="43">
        <f ca="1">IF(ISERROR(FIND("F",INDIRECT("Calculations!"&amp;ADDRESS(Calculations!$C157,20)))),"","Y")</f>
      </c>
      <c r="G157" s="43">
        <f ca="1">IF(ISERROR(FIND("M",INDIRECT("Calculations!"&amp;ADDRESS(Calculations!$C157,20)))),"","Y")</f>
      </c>
      <c r="H157" s="43">
        <f ca="1">IF(ISERROR(FIND("E",INDIRECT("Calculations!"&amp;ADDRESS(Calculations!$C157,20)))),"","Y")</f>
      </c>
      <c r="I157" s="43">
        <f ca="1">IF(ISERROR(FIND("B",INDIRECT("Calculations!"&amp;ADDRESS(Calculations!$C157,20)))),"","Y")</f>
      </c>
      <c r="J157" s="43">
        <f ca="1">IF(ISERROR(FIND("G",INDIRECT("Calculations!"&amp;ADDRESS(Calculations!$C157,20)))),"","Y")</f>
      </c>
      <c r="K157" s="43">
        <f ca="1">IF(ISERROR(FIND("T",INDIRECT("Calculations!"&amp;ADDRESS(Calculations!$C157,20)))),"","Y")</f>
      </c>
      <c r="L157" s="45">
        <f ca="1">IF(Calculations!A157&gt;Calculations!H$2,"",INDIRECT("Calculations!"&amp;ADDRESS(Calculations!$C157,22)))</f>
      </c>
      <c r="M157" s="45">
        <f>IF(Calculations!A157&gt;Calculations!H$2,"",Calculations!Y$2)</f>
      </c>
      <c r="N157" s="44">
        <f>IF(Calculations!A157&gt;Calculations!H$2,"",IF(Calculations!A157&gt;Calculations!F$2,Calculations!Z$2,Calculations!Z130))</f>
      </c>
      <c r="O157" s="45">
        <f>IF(Calculations!A157&gt;Calculations!H$2,"",IF(Calculations!A157&gt;Calculations!F$2,Calculations!AA$2,Calculations!AA130))</f>
      </c>
      <c r="P157" s="45">
        <f>IF(Calculations!A157&gt;Calculations!H$2,"",IF(Calculations!A157&gt;Calculations!F$2,Calculations!AB$2,Calculations!AB130))</f>
      </c>
      <c r="Q157" s="44">
        <f>IF(Calculations!A157&gt;Calculations!H$2,"",Calculations!AC$2)</f>
      </c>
      <c r="R157" s="44">
        <f>IF(Calculations!A157&gt;Calculations!H$2,"",Calculations!AD$2)</f>
      </c>
      <c r="S157" s="44">
        <f>IF(Calculations!A157&gt;Calculations!H$2,"",Calculations!AE$2)</f>
      </c>
      <c r="T157" s="44">
        <f>IF(Calculations!A157&gt;Calculations!H$2,"",Calculations!AF$2)</f>
      </c>
      <c r="U157" s="44">
        <f>IF(Calculations!A157&gt;Calculations!H$2,"",Calculations!AG$2)</f>
      </c>
      <c r="V157" s="44">
        <f>IF(Calculations!A157&gt;Calculations!H$2,"",Calculations!AH$2)</f>
      </c>
      <c r="W157" s="44">
        <f>IF(Calculations!A157&gt;Calculations!H$2,"",Calculations!AI$2)</f>
      </c>
      <c r="X157" s="46">
        <f>IF(Calculations!A157&gt;Calculations!H$2,"",IF(Calculations!A157&gt;Calculations!F$2,Calculations!AJ$2,Calculations!AJ130))</f>
      </c>
      <c r="Y157" s="44">
        <f>IF(Calculations!A157&gt;Calculations!H$2,"",IF(Calculations!A157&gt;Calculations!F$2,"",Calculations!AK130))</f>
      </c>
      <c r="Z157" s="45">
        <f ca="1">IF(Calculations!A157&gt;Calculations!H$2,"",INDIRECT("Calculations!"&amp;ADDRESS(Calculations!$C157,38)))</f>
      </c>
    </row>
    <row r="158" spans="1:26" ht="12.75">
      <c r="A158" s="42">
        <f>Calculations!B158</f>
      </c>
      <c r="B158" s="43">
        <f ca="1">IF(Calculations!A158&gt;Calculations!H$2,"",IF(Calculations!A158&gt;Calculations!F$2,INDIRECT("Calculations!"&amp;ADDRESS(Calculations!$C158,18)),""))</f>
      </c>
      <c r="C158" s="43">
        <f ca="1">IF(Calculations!A158&gt;Calculations!H$2,"",INDIRECT("Calculations!"&amp;ADDRESS(Calculations!$C158,19)))</f>
      </c>
      <c r="D158" s="47">
        <f ca="1">IF(Calculations!A158&gt;Calculations!H$2,"",INDIRECT("Calculations!"&amp;ADDRESS(Calculations!$C158,24)))</f>
      </c>
      <c r="E158" s="43">
        <f ca="1">IF(ISERROR(FIND("C",INDIRECT("Calculations!"&amp;ADDRESS(Calculations!$C158,20)))),"","Y")</f>
      </c>
      <c r="F158" s="43">
        <f ca="1">IF(ISERROR(FIND("F",INDIRECT("Calculations!"&amp;ADDRESS(Calculations!$C158,20)))),"","Y")</f>
      </c>
      <c r="G158" s="43">
        <f ca="1">IF(ISERROR(FIND("M",INDIRECT("Calculations!"&amp;ADDRESS(Calculations!$C158,20)))),"","Y")</f>
      </c>
      <c r="H158" s="43">
        <f ca="1">IF(ISERROR(FIND("E",INDIRECT("Calculations!"&amp;ADDRESS(Calculations!$C158,20)))),"","Y")</f>
      </c>
      <c r="I158" s="43">
        <f ca="1">IF(ISERROR(FIND("B",INDIRECT("Calculations!"&amp;ADDRESS(Calculations!$C158,20)))),"","Y")</f>
      </c>
      <c r="J158" s="43">
        <f ca="1">IF(ISERROR(FIND("G",INDIRECT("Calculations!"&amp;ADDRESS(Calculations!$C158,20)))),"","Y")</f>
      </c>
      <c r="K158" s="43">
        <f ca="1">IF(ISERROR(FIND("T",INDIRECT("Calculations!"&amp;ADDRESS(Calculations!$C158,20)))),"","Y")</f>
      </c>
      <c r="L158" s="45">
        <f ca="1">IF(Calculations!A158&gt;Calculations!H$2,"",INDIRECT("Calculations!"&amp;ADDRESS(Calculations!$C158,22)))</f>
      </c>
      <c r="M158" s="45">
        <f>IF(Calculations!A158&gt;Calculations!H$2,"",Calculations!Y$2)</f>
      </c>
      <c r="N158" s="44">
        <f>IF(Calculations!A158&gt;Calculations!H$2,"",IF(Calculations!A158&gt;Calculations!F$2,Calculations!Z$2,Calculations!Z131))</f>
      </c>
      <c r="O158" s="45">
        <f>IF(Calculations!A158&gt;Calculations!H$2,"",IF(Calculations!A158&gt;Calculations!F$2,Calculations!AA$2,Calculations!AA131))</f>
      </c>
      <c r="P158" s="45">
        <f>IF(Calculations!A158&gt;Calculations!H$2,"",IF(Calculations!A158&gt;Calculations!F$2,Calculations!AB$2,Calculations!AB131))</f>
      </c>
      <c r="Q158" s="44">
        <f>IF(Calculations!A158&gt;Calculations!H$2,"",Calculations!AC$2)</f>
      </c>
      <c r="R158" s="44">
        <f>IF(Calculations!A158&gt;Calculations!H$2,"",Calculations!AD$2)</f>
      </c>
      <c r="S158" s="44">
        <f>IF(Calculations!A158&gt;Calculations!H$2,"",Calculations!AE$2)</f>
      </c>
      <c r="T158" s="44">
        <f>IF(Calculations!A158&gt;Calculations!H$2,"",Calculations!AF$2)</f>
      </c>
      <c r="U158" s="44">
        <f>IF(Calculations!A158&gt;Calculations!H$2,"",Calculations!AG$2)</f>
      </c>
      <c r="V158" s="44">
        <f>IF(Calculations!A158&gt;Calculations!H$2,"",Calculations!AH$2)</f>
      </c>
      <c r="W158" s="44">
        <f>IF(Calculations!A158&gt;Calculations!H$2,"",Calculations!AI$2)</f>
      </c>
      <c r="X158" s="46">
        <f>IF(Calculations!A158&gt;Calculations!H$2,"",IF(Calculations!A158&gt;Calculations!F$2,Calculations!AJ$2,Calculations!AJ131))</f>
      </c>
      <c r="Y158" s="44">
        <f>IF(Calculations!A158&gt;Calculations!H$2,"",IF(Calculations!A158&gt;Calculations!F$2,"",Calculations!AK131))</f>
      </c>
      <c r="Z158" s="45">
        <f ca="1">IF(Calculations!A158&gt;Calculations!H$2,"",INDIRECT("Calculations!"&amp;ADDRESS(Calculations!$C158,38)))</f>
      </c>
    </row>
    <row r="159" spans="1:26" ht="12.75">
      <c r="A159" s="42">
        <f>Calculations!B159</f>
      </c>
      <c r="B159" s="43">
        <f ca="1">IF(Calculations!A159&gt;Calculations!H$2,"",IF(Calculations!A159&gt;Calculations!F$2,INDIRECT("Calculations!"&amp;ADDRESS(Calculations!$C159,18)),""))</f>
      </c>
      <c r="C159" s="43">
        <f ca="1">IF(Calculations!A159&gt;Calculations!H$2,"",INDIRECT("Calculations!"&amp;ADDRESS(Calculations!$C159,19)))</f>
      </c>
      <c r="D159" s="47">
        <f ca="1">IF(Calculations!A159&gt;Calculations!H$2,"",INDIRECT("Calculations!"&amp;ADDRESS(Calculations!$C159,24)))</f>
      </c>
      <c r="E159" s="43">
        <f ca="1">IF(ISERROR(FIND("C",INDIRECT("Calculations!"&amp;ADDRESS(Calculations!$C159,20)))),"","Y")</f>
      </c>
      <c r="F159" s="43">
        <f ca="1">IF(ISERROR(FIND("F",INDIRECT("Calculations!"&amp;ADDRESS(Calculations!$C159,20)))),"","Y")</f>
      </c>
      <c r="G159" s="43">
        <f ca="1">IF(ISERROR(FIND("M",INDIRECT("Calculations!"&amp;ADDRESS(Calculations!$C159,20)))),"","Y")</f>
      </c>
      <c r="H159" s="43">
        <f ca="1">IF(ISERROR(FIND("E",INDIRECT("Calculations!"&amp;ADDRESS(Calculations!$C159,20)))),"","Y")</f>
      </c>
      <c r="I159" s="43">
        <f ca="1">IF(ISERROR(FIND("B",INDIRECT("Calculations!"&amp;ADDRESS(Calculations!$C159,20)))),"","Y")</f>
      </c>
      <c r="J159" s="43">
        <f ca="1">IF(ISERROR(FIND("G",INDIRECT("Calculations!"&amp;ADDRESS(Calculations!$C159,20)))),"","Y")</f>
      </c>
      <c r="K159" s="43">
        <f ca="1">IF(ISERROR(FIND("T",INDIRECT("Calculations!"&amp;ADDRESS(Calculations!$C159,20)))),"","Y")</f>
      </c>
      <c r="L159" s="45">
        <f ca="1">IF(Calculations!A159&gt;Calculations!H$2,"",INDIRECT("Calculations!"&amp;ADDRESS(Calculations!$C159,22)))</f>
      </c>
      <c r="M159" s="45">
        <f>IF(Calculations!A159&gt;Calculations!H$2,"",Calculations!Y$2)</f>
      </c>
      <c r="N159" s="44">
        <f>IF(Calculations!A159&gt;Calculations!H$2,"",IF(Calculations!A159&gt;Calculations!F$2,Calculations!Z$2,Calculations!Z132))</f>
      </c>
      <c r="O159" s="45">
        <f>IF(Calculations!A159&gt;Calculations!H$2,"",IF(Calculations!A159&gt;Calculations!F$2,Calculations!AA$2,Calculations!AA132))</f>
      </c>
      <c r="P159" s="45">
        <f>IF(Calculations!A159&gt;Calculations!H$2,"",IF(Calculations!A159&gt;Calculations!F$2,Calculations!AB$2,Calculations!AB132))</f>
      </c>
      <c r="Q159" s="44">
        <f>IF(Calculations!A159&gt;Calculations!H$2,"",Calculations!AC$2)</f>
      </c>
      <c r="R159" s="44">
        <f>IF(Calculations!A159&gt;Calculations!H$2,"",Calculations!AD$2)</f>
      </c>
      <c r="S159" s="44">
        <f>IF(Calculations!A159&gt;Calculations!H$2,"",Calculations!AE$2)</f>
      </c>
      <c r="T159" s="44">
        <f>IF(Calculations!A159&gt;Calculations!H$2,"",Calculations!AF$2)</f>
      </c>
      <c r="U159" s="44">
        <f>IF(Calculations!A159&gt;Calculations!H$2,"",Calculations!AG$2)</f>
      </c>
      <c r="V159" s="44">
        <f>IF(Calculations!A159&gt;Calculations!H$2,"",Calculations!AH$2)</f>
      </c>
      <c r="W159" s="44">
        <f>IF(Calculations!A159&gt;Calculations!H$2,"",Calculations!AI$2)</f>
      </c>
      <c r="X159" s="46">
        <f>IF(Calculations!A159&gt;Calculations!H$2,"",IF(Calculations!A159&gt;Calculations!F$2,Calculations!AJ$2,Calculations!AJ132))</f>
      </c>
      <c r="Y159" s="44">
        <f>IF(Calculations!A159&gt;Calculations!H$2,"",IF(Calculations!A159&gt;Calculations!F$2,"",Calculations!AK132))</f>
      </c>
      <c r="Z159" s="45">
        <f ca="1">IF(Calculations!A159&gt;Calculations!H$2,"",INDIRECT("Calculations!"&amp;ADDRESS(Calculations!$C159,38)))</f>
      </c>
    </row>
    <row r="160" spans="1:26" ht="12.75">
      <c r="A160" s="42">
        <f>Calculations!B160</f>
      </c>
      <c r="B160" s="43">
        <f ca="1">IF(Calculations!A160&gt;Calculations!H$2,"",IF(Calculations!A160&gt;Calculations!F$2,INDIRECT("Calculations!"&amp;ADDRESS(Calculations!$C160,18)),""))</f>
      </c>
      <c r="C160" s="43">
        <f ca="1">IF(Calculations!A160&gt;Calculations!H$2,"",INDIRECT("Calculations!"&amp;ADDRESS(Calculations!$C160,19)))</f>
      </c>
      <c r="D160" s="47">
        <f ca="1">IF(Calculations!A160&gt;Calculations!H$2,"",INDIRECT("Calculations!"&amp;ADDRESS(Calculations!$C160,24)))</f>
      </c>
      <c r="E160" s="43">
        <f ca="1">IF(ISERROR(FIND("C",INDIRECT("Calculations!"&amp;ADDRESS(Calculations!$C160,20)))),"","Y")</f>
      </c>
      <c r="F160" s="43">
        <f ca="1">IF(ISERROR(FIND("F",INDIRECT("Calculations!"&amp;ADDRESS(Calculations!$C160,20)))),"","Y")</f>
      </c>
      <c r="G160" s="43">
        <f ca="1">IF(ISERROR(FIND("M",INDIRECT("Calculations!"&amp;ADDRESS(Calculations!$C160,20)))),"","Y")</f>
      </c>
      <c r="H160" s="43">
        <f ca="1">IF(ISERROR(FIND("E",INDIRECT("Calculations!"&amp;ADDRESS(Calculations!$C160,20)))),"","Y")</f>
      </c>
      <c r="I160" s="43">
        <f ca="1">IF(ISERROR(FIND("B",INDIRECT("Calculations!"&amp;ADDRESS(Calculations!$C160,20)))),"","Y")</f>
      </c>
      <c r="J160" s="43">
        <f ca="1">IF(ISERROR(FIND("G",INDIRECT("Calculations!"&amp;ADDRESS(Calculations!$C160,20)))),"","Y")</f>
      </c>
      <c r="K160" s="43">
        <f ca="1">IF(ISERROR(FIND("T",INDIRECT("Calculations!"&amp;ADDRESS(Calculations!$C160,20)))),"","Y")</f>
      </c>
      <c r="L160" s="45">
        <f ca="1">IF(Calculations!A160&gt;Calculations!H$2,"",INDIRECT("Calculations!"&amp;ADDRESS(Calculations!$C160,22)))</f>
      </c>
      <c r="M160" s="45">
        <f>IF(Calculations!A160&gt;Calculations!H$2,"",Calculations!Y$2)</f>
      </c>
      <c r="N160" s="44">
        <f>IF(Calculations!A160&gt;Calculations!H$2,"",IF(Calculations!A160&gt;Calculations!F$2,Calculations!Z$2,Calculations!Z133))</f>
      </c>
      <c r="O160" s="45">
        <f>IF(Calculations!A160&gt;Calculations!H$2,"",IF(Calculations!A160&gt;Calculations!F$2,Calculations!AA$2,Calculations!AA133))</f>
      </c>
      <c r="P160" s="45">
        <f>IF(Calculations!A160&gt;Calculations!H$2,"",IF(Calculations!A160&gt;Calculations!F$2,Calculations!AB$2,Calculations!AB133))</f>
      </c>
      <c r="Q160" s="44">
        <f>IF(Calculations!A160&gt;Calculations!H$2,"",Calculations!AC$2)</f>
      </c>
      <c r="R160" s="44">
        <f>IF(Calculations!A160&gt;Calculations!H$2,"",Calculations!AD$2)</f>
      </c>
      <c r="S160" s="44">
        <f>IF(Calculations!A160&gt;Calculations!H$2,"",Calculations!AE$2)</f>
      </c>
      <c r="T160" s="44">
        <f>IF(Calculations!A160&gt;Calculations!H$2,"",Calculations!AF$2)</f>
      </c>
      <c r="U160" s="44">
        <f>IF(Calculations!A160&gt;Calculations!H$2,"",Calculations!AG$2)</f>
      </c>
      <c r="V160" s="44">
        <f>IF(Calculations!A160&gt;Calculations!H$2,"",Calculations!AH$2)</f>
      </c>
      <c r="W160" s="44">
        <f>IF(Calculations!A160&gt;Calculations!H$2,"",Calculations!AI$2)</f>
      </c>
      <c r="X160" s="46">
        <f>IF(Calculations!A160&gt;Calculations!H$2,"",IF(Calculations!A160&gt;Calculations!F$2,Calculations!AJ$2,Calculations!AJ133))</f>
      </c>
      <c r="Y160" s="44">
        <f>IF(Calculations!A160&gt;Calculations!H$2,"",IF(Calculations!A160&gt;Calculations!F$2,"",Calculations!AK133))</f>
      </c>
      <c r="Z160" s="45">
        <f ca="1">IF(Calculations!A160&gt;Calculations!H$2,"",INDIRECT("Calculations!"&amp;ADDRESS(Calculations!$C160,38)))</f>
      </c>
    </row>
    <row r="161" spans="1:26" ht="12.75">
      <c r="A161" s="42">
        <f>Calculations!B161</f>
      </c>
      <c r="B161" s="43">
        <f ca="1">IF(Calculations!A161&gt;Calculations!H$2,"",IF(Calculations!A161&gt;Calculations!F$2,INDIRECT("Calculations!"&amp;ADDRESS(Calculations!$C161,18)),""))</f>
      </c>
      <c r="C161" s="43">
        <f ca="1">IF(Calculations!A161&gt;Calculations!H$2,"",INDIRECT("Calculations!"&amp;ADDRESS(Calculations!$C161,19)))</f>
      </c>
      <c r="D161" s="47">
        <f ca="1">IF(Calculations!A161&gt;Calculations!H$2,"",INDIRECT("Calculations!"&amp;ADDRESS(Calculations!$C161,24)))</f>
      </c>
      <c r="E161" s="43">
        <f ca="1">IF(ISERROR(FIND("C",INDIRECT("Calculations!"&amp;ADDRESS(Calculations!$C161,20)))),"","Y")</f>
      </c>
      <c r="F161" s="43">
        <f ca="1">IF(ISERROR(FIND("F",INDIRECT("Calculations!"&amp;ADDRESS(Calculations!$C161,20)))),"","Y")</f>
      </c>
      <c r="G161" s="43">
        <f ca="1">IF(ISERROR(FIND("M",INDIRECT("Calculations!"&amp;ADDRESS(Calculations!$C161,20)))),"","Y")</f>
      </c>
      <c r="H161" s="43">
        <f ca="1">IF(ISERROR(FIND("E",INDIRECT("Calculations!"&amp;ADDRESS(Calculations!$C161,20)))),"","Y")</f>
      </c>
      <c r="I161" s="43">
        <f ca="1">IF(ISERROR(FIND("B",INDIRECT("Calculations!"&amp;ADDRESS(Calculations!$C161,20)))),"","Y")</f>
      </c>
      <c r="J161" s="43">
        <f ca="1">IF(ISERROR(FIND("G",INDIRECT("Calculations!"&amp;ADDRESS(Calculations!$C161,20)))),"","Y")</f>
      </c>
      <c r="K161" s="43">
        <f ca="1">IF(ISERROR(FIND("T",INDIRECT("Calculations!"&amp;ADDRESS(Calculations!$C161,20)))),"","Y")</f>
      </c>
      <c r="L161" s="45">
        <f ca="1">IF(Calculations!A161&gt;Calculations!H$2,"",INDIRECT("Calculations!"&amp;ADDRESS(Calculations!$C161,22)))</f>
      </c>
      <c r="M161" s="45">
        <f>IF(Calculations!A161&gt;Calculations!H$2,"",Calculations!Y$2)</f>
      </c>
      <c r="N161" s="44">
        <f>IF(Calculations!A161&gt;Calculations!H$2,"",IF(Calculations!A161&gt;Calculations!F$2,Calculations!Z$2,Calculations!Z134))</f>
      </c>
      <c r="O161" s="45">
        <f>IF(Calculations!A161&gt;Calculations!H$2,"",IF(Calculations!A161&gt;Calculations!F$2,Calculations!AA$2,Calculations!AA134))</f>
      </c>
      <c r="P161" s="45">
        <f>IF(Calculations!A161&gt;Calculations!H$2,"",IF(Calculations!A161&gt;Calculations!F$2,Calculations!AB$2,Calculations!AB134))</f>
      </c>
      <c r="Q161" s="44">
        <f>IF(Calculations!A161&gt;Calculations!H$2,"",Calculations!AC$2)</f>
      </c>
      <c r="R161" s="44">
        <f>IF(Calculations!A161&gt;Calculations!H$2,"",Calculations!AD$2)</f>
      </c>
      <c r="S161" s="44">
        <f>IF(Calculations!A161&gt;Calculations!H$2,"",Calculations!AE$2)</f>
      </c>
      <c r="T161" s="44">
        <f>IF(Calculations!A161&gt;Calculations!H$2,"",Calculations!AF$2)</f>
      </c>
      <c r="U161" s="44">
        <f>IF(Calculations!A161&gt;Calculations!H$2,"",Calculations!AG$2)</f>
      </c>
      <c r="V161" s="44">
        <f>IF(Calculations!A161&gt;Calculations!H$2,"",Calculations!AH$2)</f>
      </c>
      <c r="W161" s="44">
        <f>IF(Calculations!A161&gt;Calculations!H$2,"",Calculations!AI$2)</f>
      </c>
      <c r="X161" s="46">
        <f>IF(Calculations!A161&gt;Calculations!H$2,"",IF(Calculations!A161&gt;Calculations!F$2,Calculations!AJ$2,Calculations!AJ134))</f>
      </c>
      <c r="Y161" s="44">
        <f>IF(Calculations!A161&gt;Calculations!H$2,"",IF(Calculations!A161&gt;Calculations!F$2,"",Calculations!AK134))</f>
      </c>
      <c r="Z161" s="45">
        <f ca="1">IF(Calculations!A161&gt;Calculations!H$2,"",INDIRECT("Calculations!"&amp;ADDRESS(Calculations!$C161,38)))</f>
      </c>
    </row>
    <row r="162" spans="1:26" ht="12.75">
      <c r="A162" s="42">
        <f>Calculations!B162</f>
      </c>
      <c r="B162" s="43">
        <f ca="1">IF(Calculations!A162&gt;Calculations!H$2,"",IF(Calculations!A162&gt;Calculations!F$2,INDIRECT("Calculations!"&amp;ADDRESS(Calculations!$C162,18)),""))</f>
      </c>
      <c r="C162" s="43">
        <f ca="1">IF(Calculations!A162&gt;Calculations!H$2,"",INDIRECT("Calculations!"&amp;ADDRESS(Calculations!$C162,19)))</f>
      </c>
      <c r="D162" s="47">
        <f ca="1">IF(Calculations!A162&gt;Calculations!H$2,"",INDIRECT("Calculations!"&amp;ADDRESS(Calculations!$C162,24)))</f>
      </c>
      <c r="E162" s="43">
        <f ca="1">IF(ISERROR(FIND("C",INDIRECT("Calculations!"&amp;ADDRESS(Calculations!$C162,20)))),"","Y")</f>
      </c>
      <c r="F162" s="43">
        <f ca="1">IF(ISERROR(FIND("F",INDIRECT("Calculations!"&amp;ADDRESS(Calculations!$C162,20)))),"","Y")</f>
      </c>
      <c r="G162" s="43">
        <f ca="1">IF(ISERROR(FIND("M",INDIRECT("Calculations!"&amp;ADDRESS(Calculations!$C162,20)))),"","Y")</f>
      </c>
      <c r="H162" s="43">
        <f ca="1">IF(ISERROR(FIND("E",INDIRECT("Calculations!"&amp;ADDRESS(Calculations!$C162,20)))),"","Y")</f>
      </c>
      <c r="I162" s="43">
        <f ca="1">IF(ISERROR(FIND("B",INDIRECT("Calculations!"&amp;ADDRESS(Calculations!$C162,20)))),"","Y")</f>
      </c>
      <c r="J162" s="43">
        <f ca="1">IF(ISERROR(FIND("G",INDIRECT("Calculations!"&amp;ADDRESS(Calculations!$C162,20)))),"","Y")</f>
      </c>
      <c r="K162" s="43">
        <f ca="1">IF(ISERROR(FIND("T",INDIRECT("Calculations!"&amp;ADDRESS(Calculations!$C162,20)))),"","Y")</f>
      </c>
      <c r="L162" s="45">
        <f ca="1">IF(Calculations!A162&gt;Calculations!H$2,"",INDIRECT("Calculations!"&amp;ADDRESS(Calculations!$C162,22)))</f>
      </c>
      <c r="M162" s="45">
        <f>IF(Calculations!A162&gt;Calculations!H$2,"",Calculations!Y$2)</f>
      </c>
      <c r="N162" s="44">
        <f>IF(Calculations!A162&gt;Calculations!H$2,"",IF(Calculations!A162&gt;Calculations!F$2,Calculations!Z$2,Calculations!Z135))</f>
      </c>
      <c r="O162" s="45">
        <f>IF(Calculations!A162&gt;Calculations!H$2,"",IF(Calculations!A162&gt;Calculations!F$2,Calculations!AA$2,Calculations!AA135))</f>
      </c>
      <c r="P162" s="45">
        <f>IF(Calculations!A162&gt;Calculations!H$2,"",IF(Calculations!A162&gt;Calculations!F$2,Calculations!AB$2,Calculations!AB135))</f>
      </c>
      <c r="Q162" s="44">
        <f>IF(Calculations!A162&gt;Calculations!H$2,"",Calculations!AC$2)</f>
      </c>
      <c r="R162" s="44">
        <f>IF(Calculations!A162&gt;Calculations!H$2,"",Calculations!AD$2)</f>
      </c>
      <c r="S162" s="44">
        <f>IF(Calculations!A162&gt;Calculations!H$2,"",Calculations!AE$2)</f>
      </c>
      <c r="T162" s="44">
        <f>IF(Calculations!A162&gt;Calculations!H$2,"",Calculations!AF$2)</f>
      </c>
      <c r="U162" s="44">
        <f>IF(Calculations!A162&gt;Calculations!H$2,"",Calculations!AG$2)</f>
      </c>
      <c r="V162" s="44">
        <f>IF(Calculations!A162&gt;Calculations!H$2,"",Calculations!AH$2)</f>
      </c>
      <c r="W162" s="44">
        <f>IF(Calculations!A162&gt;Calculations!H$2,"",Calculations!AI$2)</f>
      </c>
      <c r="X162" s="46">
        <f>IF(Calculations!A162&gt;Calculations!H$2,"",IF(Calculations!A162&gt;Calculations!F$2,Calculations!AJ$2,Calculations!AJ135))</f>
      </c>
      <c r="Y162" s="44">
        <f>IF(Calculations!A162&gt;Calculations!H$2,"",IF(Calculations!A162&gt;Calculations!F$2,"",Calculations!AK135))</f>
      </c>
      <c r="Z162" s="45">
        <f ca="1">IF(Calculations!A162&gt;Calculations!H$2,"",INDIRECT("Calculations!"&amp;ADDRESS(Calculations!$C162,38)))</f>
      </c>
    </row>
    <row r="163" spans="1:26" ht="12.75">
      <c r="A163" s="42">
        <f>Calculations!B163</f>
      </c>
      <c r="B163" s="43">
        <f ca="1">IF(Calculations!A163&gt;Calculations!H$2,"",IF(Calculations!A163&gt;Calculations!F$2,INDIRECT("Calculations!"&amp;ADDRESS(Calculations!$C163,18)),""))</f>
      </c>
      <c r="C163" s="43">
        <f ca="1">IF(Calculations!A163&gt;Calculations!H$2,"",INDIRECT("Calculations!"&amp;ADDRESS(Calculations!$C163,19)))</f>
      </c>
      <c r="D163" s="47">
        <f ca="1">IF(Calculations!A163&gt;Calculations!H$2,"",INDIRECT("Calculations!"&amp;ADDRESS(Calculations!$C163,24)))</f>
      </c>
      <c r="E163" s="43">
        <f ca="1">IF(ISERROR(FIND("C",INDIRECT("Calculations!"&amp;ADDRESS(Calculations!$C163,20)))),"","Y")</f>
      </c>
      <c r="F163" s="43">
        <f ca="1">IF(ISERROR(FIND("F",INDIRECT("Calculations!"&amp;ADDRESS(Calculations!$C163,20)))),"","Y")</f>
      </c>
      <c r="G163" s="43">
        <f ca="1">IF(ISERROR(FIND("M",INDIRECT("Calculations!"&amp;ADDRESS(Calculations!$C163,20)))),"","Y")</f>
      </c>
      <c r="H163" s="43">
        <f ca="1">IF(ISERROR(FIND("E",INDIRECT("Calculations!"&amp;ADDRESS(Calculations!$C163,20)))),"","Y")</f>
      </c>
      <c r="I163" s="43">
        <f ca="1">IF(ISERROR(FIND("B",INDIRECT("Calculations!"&amp;ADDRESS(Calculations!$C163,20)))),"","Y")</f>
      </c>
      <c r="J163" s="43">
        <f ca="1">IF(ISERROR(FIND("G",INDIRECT("Calculations!"&amp;ADDRESS(Calculations!$C163,20)))),"","Y")</f>
      </c>
      <c r="K163" s="43">
        <f ca="1">IF(ISERROR(FIND("T",INDIRECT("Calculations!"&amp;ADDRESS(Calculations!$C163,20)))),"","Y")</f>
      </c>
      <c r="L163" s="45">
        <f ca="1">IF(Calculations!A163&gt;Calculations!H$2,"",INDIRECT("Calculations!"&amp;ADDRESS(Calculations!$C163,22)))</f>
      </c>
      <c r="M163" s="45">
        <f>IF(Calculations!A163&gt;Calculations!H$2,"",Calculations!Y$2)</f>
      </c>
      <c r="N163" s="44">
        <f>IF(Calculations!A163&gt;Calculations!H$2,"",IF(Calculations!A163&gt;Calculations!F$2,Calculations!Z$2,Calculations!Z136))</f>
      </c>
      <c r="O163" s="45">
        <f>IF(Calculations!A163&gt;Calculations!H$2,"",IF(Calculations!A163&gt;Calculations!F$2,Calculations!AA$2,Calculations!AA136))</f>
      </c>
      <c r="P163" s="45">
        <f>IF(Calculations!A163&gt;Calculations!H$2,"",IF(Calculations!A163&gt;Calculations!F$2,Calculations!AB$2,Calculations!AB136))</f>
      </c>
      <c r="Q163" s="44">
        <f>IF(Calculations!A163&gt;Calculations!H$2,"",Calculations!AC$2)</f>
      </c>
      <c r="R163" s="44">
        <f>IF(Calculations!A163&gt;Calculations!H$2,"",Calculations!AD$2)</f>
      </c>
      <c r="S163" s="44">
        <f>IF(Calculations!A163&gt;Calculations!H$2,"",Calculations!AE$2)</f>
      </c>
      <c r="T163" s="44">
        <f>IF(Calculations!A163&gt;Calculations!H$2,"",Calculations!AF$2)</f>
      </c>
      <c r="U163" s="44">
        <f>IF(Calculations!A163&gt;Calculations!H$2,"",Calculations!AG$2)</f>
      </c>
      <c r="V163" s="44">
        <f>IF(Calculations!A163&gt;Calculations!H$2,"",Calculations!AH$2)</f>
      </c>
      <c r="W163" s="44">
        <f>IF(Calculations!A163&gt;Calculations!H$2,"",Calculations!AI$2)</f>
      </c>
      <c r="X163" s="46">
        <f>IF(Calculations!A163&gt;Calculations!H$2,"",IF(Calculations!A163&gt;Calculations!F$2,Calculations!AJ$2,Calculations!AJ136))</f>
      </c>
      <c r="Y163" s="44">
        <f>IF(Calculations!A163&gt;Calculations!H$2,"",IF(Calculations!A163&gt;Calculations!F$2,"",Calculations!AK136))</f>
      </c>
      <c r="Z163" s="45">
        <f ca="1">IF(Calculations!A163&gt;Calculations!H$2,"",INDIRECT("Calculations!"&amp;ADDRESS(Calculations!$C163,38)))</f>
      </c>
    </row>
    <row r="164" spans="1:26" ht="12.75">
      <c r="A164" s="42">
        <f>Calculations!B164</f>
      </c>
      <c r="B164" s="43">
        <f ca="1">IF(Calculations!A164&gt;Calculations!H$2,"",IF(Calculations!A164&gt;Calculations!F$2,INDIRECT("Calculations!"&amp;ADDRESS(Calculations!$C164,18)),""))</f>
      </c>
      <c r="C164" s="43">
        <f ca="1">IF(Calculations!A164&gt;Calculations!H$2,"",INDIRECT("Calculations!"&amp;ADDRESS(Calculations!$C164,19)))</f>
      </c>
      <c r="D164" s="47">
        <f ca="1">IF(Calculations!A164&gt;Calculations!H$2,"",INDIRECT("Calculations!"&amp;ADDRESS(Calculations!$C164,24)))</f>
      </c>
      <c r="E164" s="43">
        <f ca="1">IF(ISERROR(FIND("C",INDIRECT("Calculations!"&amp;ADDRESS(Calculations!$C164,20)))),"","Y")</f>
      </c>
      <c r="F164" s="43">
        <f ca="1">IF(ISERROR(FIND("F",INDIRECT("Calculations!"&amp;ADDRESS(Calculations!$C164,20)))),"","Y")</f>
      </c>
      <c r="G164" s="43">
        <f ca="1">IF(ISERROR(FIND("M",INDIRECT("Calculations!"&amp;ADDRESS(Calculations!$C164,20)))),"","Y")</f>
      </c>
      <c r="H164" s="43">
        <f ca="1">IF(ISERROR(FIND("E",INDIRECT("Calculations!"&amp;ADDRESS(Calculations!$C164,20)))),"","Y")</f>
      </c>
      <c r="I164" s="43">
        <f ca="1">IF(ISERROR(FIND("B",INDIRECT("Calculations!"&amp;ADDRESS(Calculations!$C164,20)))),"","Y")</f>
      </c>
      <c r="J164" s="43">
        <f ca="1">IF(ISERROR(FIND("G",INDIRECT("Calculations!"&amp;ADDRESS(Calculations!$C164,20)))),"","Y")</f>
      </c>
      <c r="K164" s="43">
        <f ca="1">IF(ISERROR(FIND("T",INDIRECT("Calculations!"&amp;ADDRESS(Calculations!$C164,20)))),"","Y")</f>
      </c>
      <c r="L164" s="45">
        <f ca="1">IF(Calculations!A164&gt;Calculations!H$2,"",INDIRECT("Calculations!"&amp;ADDRESS(Calculations!$C164,22)))</f>
      </c>
      <c r="M164" s="45">
        <f>IF(Calculations!A164&gt;Calculations!H$2,"",Calculations!Y$2)</f>
      </c>
      <c r="N164" s="44">
        <f>IF(Calculations!A164&gt;Calculations!H$2,"",IF(Calculations!A164&gt;Calculations!F$2,Calculations!Z$2,Calculations!Z137))</f>
      </c>
      <c r="O164" s="45">
        <f>IF(Calculations!A164&gt;Calculations!H$2,"",IF(Calculations!A164&gt;Calculations!F$2,Calculations!AA$2,Calculations!AA137))</f>
      </c>
      <c r="P164" s="45">
        <f>IF(Calculations!A164&gt;Calculations!H$2,"",IF(Calculations!A164&gt;Calculations!F$2,Calculations!AB$2,Calculations!AB137))</f>
      </c>
      <c r="Q164" s="44">
        <f>IF(Calculations!A164&gt;Calculations!H$2,"",Calculations!AC$2)</f>
      </c>
      <c r="R164" s="44">
        <f>IF(Calculations!A164&gt;Calculations!H$2,"",Calculations!AD$2)</f>
      </c>
      <c r="S164" s="44">
        <f>IF(Calculations!A164&gt;Calculations!H$2,"",Calculations!AE$2)</f>
      </c>
      <c r="T164" s="44">
        <f>IF(Calculations!A164&gt;Calculations!H$2,"",Calculations!AF$2)</f>
      </c>
      <c r="U164" s="44">
        <f>IF(Calculations!A164&gt;Calculations!H$2,"",Calculations!AG$2)</f>
      </c>
      <c r="V164" s="44">
        <f>IF(Calculations!A164&gt;Calculations!H$2,"",Calculations!AH$2)</f>
      </c>
      <c r="W164" s="44">
        <f>IF(Calculations!A164&gt;Calculations!H$2,"",Calculations!AI$2)</f>
      </c>
      <c r="X164" s="46">
        <f>IF(Calculations!A164&gt;Calculations!H$2,"",IF(Calculations!A164&gt;Calculations!F$2,Calculations!AJ$2,Calculations!AJ137))</f>
      </c>
      <c r="Y164" s="44">
        <f>IF(Calculations!A164&gt;Calculations!H$2,"",IF(Calculations!A164&gt;Calculations!F$2,"",Calculations!AK137))</f>
      </c>
      <c r="Z164" s="45">
        <f ca="1">IF(Calculations!A164&gt;Calculations!H$2,"",INDIRECT("Calculations!"&amp;ADDRESS(Calculations!$C164,38)))</f>
      </c>
    </row>
    <row r="165" spans="1:26" ht="12.75">
      <c r="A165" s="42">
        <f>Calculations!B165</f>
      </c>
      <c r="B165" s="43">
        <f ca="1">IF(Calculations!A165&gt;Calculations!H$2,"",IF(Calculations!A165&gt;Calculations!F$2,INDIRECT("Calculations!"&amp;ADDRESS(Calculations!$C165,18)),""))</f>
      </c>
      <c r="C165" s="43">
        <f ca="1">IF(Calculations!A165&gt;Calculations!H$2,"",INDIRECT("Calculations!"&amp;ADDRESS(Calculations!$C165,19)))</f>
      </c>
      <c r="D165" s="47">
        <f ca="1">IF(Calculations!A165&gt;Calculations!H$2,"",INDIRECT("Calculations!"&amp;ADDRESS(Calculations!$C165,24)))</f>
      </c>
      <c r="E165" s="43">
        <f ca="1">IF(ISERROR(FIND("C",INDIRECT("Calculations!"&amp;ADDRESS(Calculations!$C165,20)))),"","Y")</f>
      </c>
      <c r="F165" s="43">
        <f ca="1">IF(ISERROR(FIND("F",INDIRECT("Calculations!"&amp;ADDRESS(Calculations!$C165,20)))),"","Y")</f>
      </c>
      <c r="G165" s="43">
        <f ca="1">IF(ISERROR(FIND("M",INDIRECT("Calculations!"&amp;ADDRESS(Calculations!$C165,20)))),"","Y")</f>
      </c>
      <c r="H165" s="43">
        <f ca="1">IF(ISERROR(FIND("E",INDIRECT("Calculations!"&amp;ADDRESS(Calculations!$C165,20)))),"","Y")</f>
      </c>
      <c r="I165" s="43">
        <f ca="1">IF(ISERROR(FIND("B",INDIRECT("Calculations!"&amp;ADDRESS(Calculations!$C165,20)))),"","Y")</f>
      </c>
      <c r="J165" s="43">
        <f ca="1">IF(ISERROR(FIND("G",INDIRECT("Calculations!"&amp;ADDRESS(Calculations!$C165,20)))),"","Y")</f>
      </c>
      <c r="K165" s="43">
        <f ca="1">IF(ISERROR(FIND("T",INDIRECT("Calculations!"&amp;ADDRESS(Calculations!$C165,20)))),"","Y")</f>
      </c>
      <c r="L165" s="45">
        <f ca="1">IF(Calculations!A165&gt;Calculations!H$2,"",INDIRECT("Calculations!"&amp;ADDRESS(Calculations!$C165,22)))</f>
      </c>
      <c r="M165" s="45">
        <f>IF(Calculations!A165&gt;Calculations!H$2,"",Calculations!Y$2)</f>
      </c>
      <c r="N165" s="44">
        <f>IF(Calculations!A165&gt;Calculations!H$2,"",IF(Calculations!A165&gt;Calculations!F$2,Calculations!Z$2,Calculations!Z138))</f>
      </c>
      <c r="O165" s="45">
        <f>IF(Calculations!A165&gt;Calculations!H$2,"",IF(Calculations!A165&gt;Calculations!F$2,Calculations!AA$2,Calculations!AA138))</f>
      </c>
      <c r="P165" s="45">
        <f>IF(Calculations!A165&gt;Calculations!H$2,"",IF(Calculations!A165&gt;Calculations!F$2,Calculations!AB$2,Calculations!AB138))</f>
      </c>
      <c r="Q165" s="44">
        <f>IF(Calculations!A165&gt;Calculations!H$2,"",Calculations!AC$2)</f>
      </c>
      <c r="R165" s="44">
        <f>IF(Calculations!A165&gt;Calculations!H$2,"",Calculations!AD$2)</f>
      </c>
      <c r="S165" s="44">
        <f>IF(Calculations!A165&gt;Calculations!H$2,"",Calculations!AE$2)</f>
      </c>
      <c r="T165" s="44">
        <f>IF(Calculations!A165&gt;Calculations!H$2,"",Calculations!AF$2)</f>
      </c>
      <c r="U165" s="44">
        <f>IF(Calculations!A165&gt;Calculations!H$2,"",Calculations!AG$2)</f>
      </c>
      <c r="V165" s="44">
        <f>IF(Calculations!A165&gt;Calculations!H$2,"",Calculations!AH$2)</f>
      </c>
      <c r="W165" s="44">
        <f>IF(Calculations!A165&gt;Calculations!H$2,"",Calculations!AI$2)</f>
      </c>
      <c r="X165" s="46">
        <f>IF(Calculations!A165&gt;Calculations!H$2,"",IF(Calculations!A165&gt;Calculations!F$2,Calculations!AJ$2,Calculations!AJ138))</f>
      </c>
      <c r="Y165" s="44">
        <f>IF(Calculations!A165&gt;Calculations!H$2,"",IF(Calculations!A165&gt;Calculations!F$2,"",Calculations!AK138))</f>
      </c>
      <c r="Z165" s="45">
        <f ca="1">IF(Calculations!A165&gt;Calculations!H$2,"",INDIRECT("Calculations!"&amp;ADDRESS(Calculations!$C165,38)))</f>
      </c>
    </row>
    <row r="166" spans="1:26" ht="12.75">
      <c r="A166" s="42">
        <f>Calculations!B166</f>
      </c>
      <c r="B166" s="43">
        <f ca="1">IF(Calculations!A166&gt;Calculations!H$2,"",IF(Calculations!A166&gt;Calculations!F$2,INDIRECT("Calculations!"&amp;ADDRESS(Calculations!$C166,18)),""))</f>
      </c>
      <c r="C166" s="43">
        <f ca="1">IF(Calculations!A166&gt;Calculations!H$2,"",INDIRECT("Calculations!"&amp;ADDRESS(Calculations!$C166,19)))</f>
      </c>
      <c r="D166" s="47">
        <f ca="1">IF(Calculations!A166&gt;Calculations!H$2,"",INDIRECT("Calculations!"&amp;ADDRESS(Calculations!$C166,24)))</f>
      </c>
      <c r="E166" s="43">
        <f ca="1">IF(ISERROR(FIND("C",INDIRECT("Calculations!"&amp;ADDRESS(Calculations!$C166,20)))),"","Y")</f>
      </c>
      <c r="F166" s="43">
        <f ca="1">IF(ISERROR(FIND("F",INDIRECT("Calculations!"&amp;ADDRESS(Calculations!$C166,20)))),"","Y")</f>
      </c>
      <c r="G166" s="43">
        <f ca="1">IF(ISERROR(FIND("M",INDIRECT("Calculations!"&amp;ADDRESS(Calculations!$C166,20)))),"","Y")</f>
      </c>
      <c r="H166" s="43">
        <f ca="1">IF(ISERROR(FIND("E",INDIRECT("Calculations!"&amp;ADDRESS(Calculations!$C166,20)))),"","Y")</f>
      </c>
      <c r="I166" s="43">
        <f ca="1">IF(ISERROR(FIND("B",INDIRECT("Calculations!"&amp;ADDRESS(Calculations!$C166,20)))),"","Y")</f>
      </c>
      <c r="J166" s="43">
        <f ca="1">IF(ISERROR(FIND("G",INDIRECT("Calculations!"&amp;ADDRESS(Calculations!$C166,20)))),"","Y")</f>
      </c>
      <c r="K166" s="43">
        <f ca="1">IF(ISERROR(FIND("T",INDIRECT("Calculations!"&amp;ADDRESS(Calculations!$C166,20)))),"","Y")</f>
      </c>
      <c r="L166" s="45">
        <f ca="1">IF(Calculations!A166&gt;Calculations!H$2,"",INDIRECT("Calculations!"&amp;ADDRESS(Calculations!$C166,22)))</f>
      </c>
      <c r="M166" s="45">
        <f>IF(Calculations!A166&gt;Calculations!H$2,"",Calculations!Y$2)</f>
      </c>
      <c r="N166" s="44">
        <f>IF(Calculations!A166&gt;Calculations!H$2,"",IF(Calculations!A166&gt;Calculations!F$2,Calculations!Z$2,Calculations!Z139))</f>
      </c>
      <c r="O166" s="45">
        <f>IF(Calculations!A166&gt;Calculations!H$2,"",IF(Calculations!A166&gt;Calculations!F$2,Calculations!AA$2,Calculations!AA139))</f>
      </c>
      <c r="P166" s="45">
        <f>IF(Calculations!A166&gt;Calculations!H$2,"",IF(Calculations!A166&gt;Calculations!F$2,Calculations!AB$2,Calculations!AB139))</f>
      </c>
      <c r="Q166" s="44">
        <f>IF(Calculations!A166&gt;Calculations!H$2,"",Calculations!AC$2)</f>
      </c>
      <c r="R166" s="44">
        <f>IF(Calculations!A166&gt;Calculations!H$2,"",Calculations!AD$2)</f>
      </c>
      <c r="S166" s="44">
        <f>IF(Calculations!A166&gt;Calculations!H$2,"",Calculations!AE$2)</f>
      </c>
      <c r="T166" s="44">
        <f>IF(Calculations!A166&gt;Calculations!H$2,"",Calculations!AF$2)</f>
      </c>
      <c r="U166" s="44">
        <f>IF(Calculations!A166&gt;Calculations!H$2,"",Calculations!AG$2)</f>
      </c>
      <c r="V166" s="44">
        <f>IF(Calculations!A166&gt;Calculations!H$2,"",Calculations!AH$2)</f>
      </c>
      <c r="W166" s="44">
        <f>IF(Calculations!A166&gt;Calculations!H$2,"",Calculations!AI$2)</f>
      </c>
      <c r="X166" s="46">
        <f>IF(Calculations!A166&gt;Calculations!H$2,"",IF(Calculations!A166&gt;Calculations!F$2,Calculations!AJ$2,Calculations!AJ139))</f>
      </c>
      <c r="Y166" s="44">
        <f>IF(Calculations!A166&gt;Calculations!H$2,"",IF(Calculations!A166&gt;Calculations!F$2,"",Calculations!AK139))</f>
      </c>
      <c r="Z166" s="45">
        <f ca="1">IF(Calculations!A166&gt;Calculations!H$2,"",INDIRECT("Calculations!"&amp;ADDRESS(Calculations!$C166,38)))</f>
      </c>
    </row>
    <row r="167" spans="1:26" ht="12.75">
      <c r="A167" s="42">
        <f>Calculations!B167</f>
      </c>
      <c r="B167" s="43">
        <f ca="1">IF(Calculations!A167&gt;Calculations!H$2,"",IF(Calculations!A167&gt;Calculations!F$2,INDIRECT("Calculations!"&amp;ADDRESS(Calculations!$C167,18)),""))</f>
      </c>
      <c r="C167" s="43">
        <f ca="1">IF(Calculations!A167&gt;Calculations!H$2,"",INDIRECT("Calculations!"&amp;ADDRESS(Calculations!$C167,19)))</f>
      </c>
      <c r="D167" s="47">
        <f ca="1">IF(Calculations!A167&gt;Calculations!H$2,"",INDIRECT("Calculations!"&amp;ADDRESS(Calculations!$C167,24)))</f>
      </c>
      <c r="E167" s="43">
        <f ca="1">IF(ISERROR(FIND("C",INDIRECT("Calculations!"&amp;ADDRESS(Calculations!$C167,20)))),"","Y")</f>
      </c>
      <c r="F167" s="43">
        <f ca="1">IF(ISERROR(FIND("F",INDIRECT("Calculations!"&amp;ADDRESS(Calculations!$C167,20)))),"","Y")</f>
      </c>
      <c r="G167" s="43">
        <f ca="1">IF(ISERROR(FIND("M",INDIRECT("Calculations!"&amp;ADDRESS(Calculations!$C167,20)))),"","Y")</f>
      </c>
      <c r="H167" s="43">
        <f ca="1">IF(ISERROR(FIND("E",INDIRECT("Calculations!"&amp;ADDRESS(Calculations!$C167,20)))),"","Y")</f>
      </c>
      <c r="I167" s="43">
        <f ca="1">IF(ISERROR(FIND("B",INDIRECT("Calculations!"&amp;ADDRESS(Calculations!$C167,20)))),"","Y")</f>
      </c>
      <c r="J167" s="43">
        <f ca="1">IF(ISERROR(FIND("G",INDIRECT("Calculations!"&amp;ADDRESS(Calculations!$C167,20)))),"","Y")</f>
      </c>
      <c r="K167" s="43">
        <f ca="1">IF(ISERROR(FIND("T",INDIRECT("Calculations!"&amp;ADDRESS(Calculations!$C167,20)))),"","Y")</f>
      </c>
      <c r="L167" s="45">
        <f ca="1">IF(Calculations!A167&gt;Calculations!H$2,"",INDIRECT("Calculations!"&amp;ADDRESS(Calculations!$C167,22)))</f>
      </c>
      <c r="M167" s="45">
        <f>IF(Calculations!A167&gt;Calculations!H$2,"",Calculations!Y$2)</f>
      </c>
      <c r="N167" s="44">
        <f>IF(Calculations!A167&gt;Calculations!H$2,"",IF(Calculations!A167&gt;Calculations!F$2,Calculations!Z$2,Calculations!Z140))</f>
      </c>
      <c r="O167" s="45">
        <f>IF(Calculations!A167&gt;Calculations!H$2,"",IF(Calculations!A167&gt;Calculations!F$2,Calculations!AA$2,Calculations!AA140))</f>
      </c>
      <c r="P167" s="45">
        <f>IF(Calculations!A167&gt;Calculations!H$2,"",IF(Calculations!A167&gt;Calculations!F$2,Calculations!AB$2,Calculations!AB140))</f>
      </c>
      <c r="Q167" s="44">
        <f>IF(Calculations!A167&gt;Calculations!H$2,"",Calculations!AC$2)</f>
      </c>
      <c r="R167" s="44">
        <f>IF(Calculations!A167&gt;Calculations!H$2,"",Calculations!AD$2)</f>
      </c>
      <c r="S167" s="44">
        <f>IF(Calculations!A167&gt;Calculations!H$2,"",Calculations!AE$2)</f>
      </c>
      <c r="T167" s="44">
        <f>IF(Calculations!A167&gt;Calculations!H$2,"",Calculations!AF$2)</f>
      </c>
      <c r="U167" s="44">
        <f>IF(Calculations!A167&gt;Calculations!H$2,"",Calculations!AG$2)</f>
      </c>
      <c r="V167" s="44">
        <f>IF(Calculations!A167&gt;Calculations!H$2,"",Calculations!AH$2)</f>
      </c>
      <c r="W167" s="44">
        <f>IF(Calculations!A167&gt;Calculations!H$2,"",Calculations!AI$2)</f>
      </c>
      <c r="X167" s="46">
        <f>IF(Calculations!A167&gt;Calculations!H$2,"",IF(Calculations!A167&gt;Calculations!F$2,Calculations!AJ$2,Calculations!AJ140))</f>
      </c>
      <c r="Y167" s="44">
        <f>IF(Calculations!A167&gt;Calculations!H$2,"",IF(Calculations!A167&gt;Calculations!F$2,"",Calculations!AK140))</f>
      </c>
      <c r="Z167" s="45">
        <f ca="1">IF(Calculations!A167&gt;Calculations!H$2,"",INDIRECT("Calculations!"&amp;ADDRESS(Calculations!$C167,38)))</f>
      </c>
    </row>
    <row r="168" spans="1:26" ht="12.75">
      <c r="A168" s="42">
        <f>Calculations!B168</f>
      </c>
      <c r="B168" s="43">
        <f ca="1">IF(Calculations!A168&gt;Calculations!H$2,"",IF(Calculations!A168&gt;Calculations!F$2,INDIRECT("Calculations!"&amp;ADDRESS(Calculations!$C168,18)),""))</f>
      </c>
      <c r="C168" s="43">
        <f ca="1">IF(Calculations!A168&gt;Calculations!H$2,"",INDIRECT("Calculations!"&amp;ADDRESS(Calculations!$C168,19)))</f>
      </c>
      <c r="D168" s="47">
        <f ca="1">IF(Calculations!A168&gt;Calculations!H$2,"",INDIRECT("Calculations!"&amp;ADDRESS(Calculations!$C168,24)))</f>
      </c>
      <c r="E168" s="43">
        <f ca="1">IF(ISERROR(FIND("C",INDIRECT("Calculations!"&amp;ADDRESS(Calculations!$C168,20)))),"","Y")</f>
      </c>
      <c r="F168" s="43">
        <f ca="1">IF(ISERROR(FIND("F",INDIRECT("Calculations!"&amp;ADDRESS(Calculations!$C168,20)))),"","Y")</f>
      </c>
      <c r="G168" s="43">
        <f ca="1">IF(ISERROR(FIND("M",INDIRECT("Calculations!"&amp;ADDRESS(Calculations!$C168,20)))),"","Y")</f>
      </c>
      <c r="H168" s="43">
        <f ca="1">IF(ISERROR(FIND("E",INDIRECT("Calculations!"&amp;ADDRESS(Calculations!$C168,20)))),"","Y")</f>
      </c>
      <c r="I168" s="43">
        <f ca="1">IF(ISERROR(FIND("B",INDIRECT("Calculations!"&amp;ADDRESS(Calculations!$C168,20)))),"","Y")</f>
      </c>
      <c r="J168" s="43">
        <f ca="1">IF(ISERROR(FIND("G",INDIRECT("Calculations!"&amp;ADDRESS(Calculations!$C168,20)))),"","Y")</f>
      </c>
      <c r="K168" s="43">
        <f ca="1">IF(ISERROR(FIND("T",INDIRECT("Calculations!"&amp;ADDRESS(Calculations!$C168,20)))),"","Y")</f>
      </c>
      <c r="L168" s="45">
        <f ca="1">IF(Calculations!A168&gt;Calculations!H$2,"",INDIRECT("Calculations!"&amp;ADDRESS(Calculations!$C168,22)))</f>
      </c>
      <c r="M168" s="45">
        <f>IF(Calculations!A168&gt;Calculations!H$2,"",Calculations!Y$2)</f>
      </c>
      <c r="N168" s="44">
        <f>IF(Calculations!A168&gt;Calculations!H$2,"",IF(Calculations!A168&gt;Calculations!F$2,Calculations!Z$2,Calculations!Z141))</f>
      </c>
      <c r="O168" s="45">
        <f>IF(Calculations!A168&gt;Calculations!H$2,"",IF(Calculations!A168&gt;Calculations!F$2,Calculations!AA$2,Calculations!AA141))</f>
      </c>
      <c r="P168" s="45">
        <f>IF(Calculations!A168&gt;Calculations!H$2,"",IF(Calculations!A168&gt;Calculations!F$2,Calculations!AB$2,Calculations!AB141))</f>
      </c>
      <c r="Q168" s="44">
        <f>IF(Calculations!A168&gt;Calculations!H$2,"",Calculations!AC$2)</f>
      </c>
      <c r="R168" s="44">
        <f>IF(Calculations!A168&gt;Calculations!H$2,"",Calculations!AD$2)</f>
      </c>
      <c r="S168" s="44">
        <f>IF(Calculations!A168&gt;Calculations!H$2,"",Calculations!AE$2)</f>
      </c>
      <c r="T168" s="44">
        <f>IF(Calculations!A168&gt;Calculations!H$2,"",Calculations!AF$2)</f>
      </c>
      <c r="U168" s="44">
        <f>IF(Calculations!A168&gt;Calculations!H$2,"",Calculations!AG$2)</f>
      </c>
      <c r="V168" s="44">
        <f>IF(Calculations!A168&gt;Calculations!H$2,"",Calculations!AH$2)</f>
      </c>
      <c r="W168" s="44">
        <f>IF(Calculations!A168&gt;Calculations!H$2,"",Calculations!AI$2)</f>
      </c>
      <c r="X168" s="46">
        <f>IF(Calculations!A168&gt;Calculations!H$2,"",IF(Calculations!A168&gt;Calculations!F$2,Calculations!AJ$2,Calculations!AJ141))</f>
      </c>
      <c r="Y168" s="44">
        <f>IF(Calculations!A168&gt;Calculations!H$2,"",IF(Calculations!A168&gt;Calculations!F$2,"",Calculations!AK141))</f>
      </c>
      <c r="Z168" s="45">
        <f ca="1">IF(Calculations!A168&gt;Calculations!H$2,"",INDIRECT("Calculations!"&amp;ADDRESS(Calculations!$C168,38)))</f>
      </c>
    </row>
    <row r="169" spans="1:26" ht="12.75">
      <c r="A169" s="42">
        <f>Calculations!B169</f>
      </c>
      <c r="B169" s="43">
        <f ca="1">IF(Calculations!A169&gt;Calculations!H$2,"",IF(Calculations!A169&gt;Calculations!F$2,INDIRECT("Calculations!"&amp;ADDRESS(Calculations!$C169,18)),""))</f>
      </c>
      <c r="C169" s="43">
        <f ca="1">IF(Calculations!A169&gt;Calculations!H$2,"",INDIRECT("Calculations!"&amp;ADDRESS(Calculations!$C169,19)))</f>
      </c>
      <c r="D169" s="47">
        <f ca="1">IF(Calculations!A169&gt;Calculations!H$2,"",INDIRECT("Calculations!"&amp;ADDRESS(Calculations!$C169,24)))</f>
      </c>
      <c r="E169" s="43">
        <f ca="1">IF(ISERROR(FIND("C",INDIRECT("Calculations!"&amp;ADDRESS(Calculations!$C169,20)))),"","Y")</f>
      </c>
      <c r="F169" s="43">
        <f ca="1">IF(ISERROR(FIND("F",INDIRECT("Calculations!"&amp;ADDRESS(Calculations!$C169,20)))),"","Y")</f>
      </c>
      <c r="G169" s="43">
        <f ca="1">IF(ISERROR(FIND("M",INDIRECT("Calculations!"&amp;ADDRESS(Calculations!$C169,20)))),"","Y")</f>
      </c>
      <c r="H169" s="43">
        <f ca="1">IF(ISERROR(FIND("E",INDIRECT("Calculations!"&amp;ADDRESS(Calculations!$C169,20)))),"","Y")</f>
      </c>
      <c r="I169" s="43">
        <f ca="1">IF(ISERROR(FIND("B",INDIRECT("Calculations!"&amp;ADDRESS(Calculations!$C169,20)))),"","Y")</f>
      </c>
      <c r="J169" s="43">
        <f ca="1">IF(ISERROR(FIND("G",INDIRECT("Calculations!"&amp;ADDRESS(Calculations!$C169,20)))),"","Y")</f>
      </c>
      <c r="K169" s="43">
        <f ca="1">IF(ISERROR(FIND("T",INDIRECT("Calculations!"&amp;ADDRESS(Calculations!$C169,20)))),"","Y")</f>
      </c>
      <c r="L169" s="45">
        <f ca="1">IF(Calculations!A169&gt;Calculations!H$2,"",INDIRECT("Calculations!"&amp;ADDRESS(Calculations!$C169,22)))</f>
      </c>
      <c r="M169" s="45">
        <f>IF(Calculations!A169&gt;Calculations!H$2,"",Calculations!Y$2)</f>
      </c>
      <c r="N169" s="44">
        <f>IF(Calculations!A169&gt;Calculations!H$2,"",IF(Calculations!A169&gt;Calculations!F$2,Calculations!Z$2,Calculations!Z142))</f>
      </c>
      <c r="O169" s="45">
        <f>IF(Calculations!A169&gt;Calculations!H$2,"",IF(Calculations!A169&gt;Calculations!F$2,Calculations!AA$2,Calculations!AA142))</f>
      </c>
      <c r="P169" s="45">
        <f>IF(Calculations!A169&gt;Calculations!H$2,"",IF(Calculations!A169&gt;Calculations!F$2,Calculations!AB$2,Calculations!AB142))</f>
      </c>
      <c r="Q169" s="44">
        <f>IF(Calculations!A169&gt;Calculations!H$2,"",Calculations!AC$2)</f>
      </c>
      <c r="R169" s="44">
        <f>IF(Calculations!A169&gt;Calculations!H$2,"",Calculations!AD$2)</f>
      </c>
      <c r="S169" s="44">
        <f>IF(Calculations!A169&gt;Calculations!H$2,"",Calculations!AE$2)</f>
      </c>
      <c r="T169" s="44">
        <f>IF(Calculations!A169&gt;Calculations!H$2,"",Calculations!AF$2)</f>
      </c>
      <c r="U169" s="44">
        <f>IF(Calculations!A169&gt;Calculations!H$2,"",Calculations!AG$2)</f>
      </c>
      <c r="V169" s="44">
        <f>IF(Calculations!A169&gt;Calculations!H$2,"",Calculations!AH$2)</f>
      </c>
      <c r="W169" s="44">
        <f>IF(Calculations!A169&gt;Calculations!H$2,"",Calculations!AI$2)</f>
      </c>
      <c r="X169" s="46">
        <f>IF(Calculations!A169&gt;Calculations!H$2,"",IF(Calculations!A169&gt;Calculations!F$2,Calculations!AJ$2,Calculations!AJ142))</f>
      </c>
      <c r="Y169" s="44">
        <f>IF(Calculations!A169&gt;Calculations!H$2,"",IF(Calculations!A169&gt;Calculations!F$2,"",Calculations!AK142))</f>
      </c>
      <c r="Z169" s="45">
        <f ca="1">IF(Calculations!A169&gt;Calculations!H$2,"",INDIRECT("Calculations!"&amp;ADDRESS(Calculations!$C169,38)))</f>
      </c>
    </row>
    <row r="170" spans="1:26" ht="12.75">
      <c r="A170" s="42">
        <f>Calculations!B170</f>
      </c>
      <c r="B170" s="43">
        <f ca="1">IF(Calculations!A170&gt;Calculations!H$2,"",IF(Calculations!A170&gt;Calculations!F$2,INDIRECT("Calculations!"&amp;ADDRESS(Calculations!$C170,18)),""))</f>
      </c>
      <c r="C170" s="43">
        <f ca="1">IF(Calculations!A170&gt;Calculations!H$2,"",INDIRECT("Calculations!"&amp;ADDRESS(Calculations!$C170,19)))</f>
      </c>
      <c r="D170" s="47">
        <f ca="1">IF(Calculations!A170&gt;Calculations!H$2,"",INDIRECT("Calculations!"&amp;ADDRESS(Calculations!$C170,24)))</f>
      </c>
      <c r="E170" s="43">
        <f ca="1">IF(ISERROR(FIND("C",INDIRECT("Calculations!"&amp;ADDRESS(Calculations!$C170,20)))),"","Y")</f>
      </c>
      <c r="F170" s="43">
        <f ca="1">IF(ISERROR(FIND("F",INDIRECT("Calculations!"&amp;ADDRESS(Calculations!$C170,20)))),"","Y")</f>
      </c>
      <c r="G170" s="43">
        <f ca="1">IF(ISERROR(FIND("M",INDIRECT("Calculations!"&amp;ADDRESS(Calculations!$C170,20)))),"","Y")</f>
      </c>
      <c r="H170" s="43">
        <f ca="1">IF(ISERROR(FIND("E",INDIRECT("Calculations!"&amp;ADDRESS(Calculations!$C170,20)))),"","Y")</f>
      </c>
      <c r="I170" s="43">
        <f ca="1">IF(ISERROR(FIND("B",INDIRECT("Calculations!"&amp;ADDRESS(Calculations!$C170,20)))),"","Y")</f>
      </c>
      <c r="J170" s="43">
        <f ca="1">IF(ISERROR(FIND("G",INDIRECT("Calculations!"&amp;ADDRESS(Calculations!$C170,20)))),"","Y")</f>
      </c>
      <c r="K170" s="43">
        <f ca="1">IF(ISERROR(FIND("T",INDIRECT("Calculations!"&amp;ADDRESS(Calculations!$C170,20)))),"","Y")</f>
      </c>
      <c r="L170" s="45">
        <f ca="1">IF(Calculations!A170&gt;Calculations!H$2,"",INDIRECT("Calculations!"&amp;ADDRESS(Calculations!$C170,22)))</f>
      </c>
      <c r="M170" s="45">
        <f>IF(Calculations!A170&gt;Calculations!H$2,"",Calculations!Y$2)</f>
      </c>
      <c r="N170" s="44">
        <f>IF(Calculations!A170&gt;Calculations!H$2,"",IF(Calculations!A170&gt;Calculations!F$2,Calculations!Z$2,Calculations!Z143))</f>
      </c>
      <c r="O170" s="45">
        <f>IF(Calculations!A170&gt;Calculations!H$2,"",IF(Calculations!A170&gt;Calculations!F$2,Calculations!AA$2,Calculations!AA143))</f>
      </c>
      <c r="P170" s="45">
        <f>IF(Calculations!A170&gt;Calculations!H$2,"",IF(Calculations!A170&gt;Calculations!F$2,Calculations!AB$2,Calculations!AB143))</f>
      </c>
      <c r="Q170" s="44">
        <f>IF(Calculations!A170&gt;Calculations!H$2,"",Calculations!AC$2)</f>
      </c>
      <c r="R170" s="44">
        <f>IF(Calculations!A170&gt;Calculations!H$2,"",Calculations!AD$2)</f>
      </c>
      <c r="S170" s="44">
        <f>IF(Calculations!A170&gt;Calculations!H$2,"",Calculations!AE$2)</f>
      </c>
      <c r="T170" s="44">
        <f>IF(Calculations!A170&gt;Calculations!H$2,"",Calculations!AF$2)</f>
      </c>
      <c r="U170" s="44">
        <f>IF(Calculations!A170&gt;Calculations!H$2,"",Calculations!AG$2)</f>
      </c>
      <c r="V170" s="44">
        <f>IF(Calculations!A170&gt;Calculations!H$2,"",Calculations!AH$2)</f>
      </c>
      <c r="W170" s="44">
        <f>IF(Calculations!A170&gt;Calculations!H$2,"",Calculations!AI$2)</f>
      </c>
      <c r="X170" s="46">
        <f>IF(Calculations!A170&gt;Calculations!H$2,"",IF(Calculations!A170&gt;Calculations!F$2,Calculations!AJ$2,Calculations!AJ143))</f>
      </c>
      <c r="Y170" s="44">
        <f>IF(Calculations!A170&gt;Calculations!H$2,"",IF(Calculations!A170&gt;Calculations!F$2,"",Calculations!AK143))</f>
      </c>
      <c r="Z170" s="45">
        <f ca="1">IF(Calculations!A170&gt;Calculations!H$2,"",INDIRECT("Calculations!"&amp;ADDRESS(Calculations!$C170,38)))</f>
      </c>
    </row>
    <row r="171" spans="1:26" ht="12.75">
      <c r="A171" s="42">
        <f>Calculations!B171</f>
      </c>
      <c r="B171" s="43">
        <f ca="1">IF(Calculations!A171&gt;Calculations!H$2,"",IF(Calculations!A171&gt;Calculations!F$2,INDIRECT("Calculations!"&amp;ADDRESS(Calculations!$C171,18)),""))</f>
      </c>
      <c r="C171" s="43">
        <f ca="1">IF(Calculations!A171&gt;Calculations!H$2,"",INDIRECT("Calculations!"&amp;ADDRESS(Calculations!$C171,19)))</f>
      </c>
      <c r="D171" s="47">
        <f ca="1">IF(Calculations!A171&gt;Calculations!H$2,"",INDIRECT("Calculations!"&amp;ADDRESS(Calculations!$C171,24)))</f>
      </c>
      <c r="E171" s="43">
        <f ca="1">IF(ISERROR(FIND("C",INDIRECT("Calculations!"&amp;ADDRESS(Calculations!$C171,20)))),"","Y")</f>
      </c>
      <c r="F171" s="43">
        <f ca="1">IF(ISERROR(FIND("F",INDIRECT("Calculations!"&amp;ADDRESS(Calculations!$C171,20)))),"","Y")</f>
      </c>
      <c r="G171" s="43">
        <f ca="1">IF(ISERROR(FIND("M",INDIRECT("Calculations!"&amp;ADDRESS(Calculations!$C171,20)))),"","Y")</f>
      </c>
      <c r="H171" s="43">
        <f ca="1">IF(ISERROR(FIND("E",INDIRECT("Calculations!"&amp;ADDRESS(Calculations!$C171,20)))),"","Y")</f>
      </c>
      <c r="I171" s="43">
        <f ca="1">IF(ISERROR(FIND("B",INDIRECT("Calculations!"&amp;ADDRESS(Calculations!$C171,20)))),"","Y")</f>
      </c>
      <c r="J171" s="43">
        <f ca="1">IF(ISERROR(FIND("G",INDIRECT("Calculations!"&amp;ADDRESS(Calculations!$C171,20)))),"","Y")</f>
      </c>
      <c r="K171" s="43">
        <f ca="1">IF(ISERROR(FIND("T",INDIRECT("Calculations!"&amp;ADDRESS(Calculations!$C171,20)))),"","Y")</f>
      </c>
      <c r="L171" s="45">
        <f ca="1">IF(Calculations!A171&gt;Calculations!H$2,"",INDIRECT("Calculations!"&amp;ADDRESS(Calculations!$C171,22)))</f>
      </c>
      <c r="M171" s="45">
        <f>IF(Calculations!A171&gt;Calculations!H$2,"",Calculations!Y$2)</f>
      </c>
      <c r="N171" s="44">
        <f>IF(Calculations!A171&gt;Calculations!H$2,"",IF(Calculations!A171&gt;Calculations!F$2,Calculations!Z$2,Calculations!Z144))</f>
      </c>
      <c r="O171" s="45">
        <f>IF(Calculations!A171&gt;Calculations!H$2,"",IF(Calculations!A171&gt;Calculations!F$2,Calculations!AA$2,Calculations!AA144))</f>
      </c>
      <c r="P171" s="45">
        <f>IF(Calculations!A171&gt;Calculations!H$2,"",IF(Calculations!A171&gt;Calculations!F$2,Calculations!AB$2,Calculations!AB144))</f>
      </c>
      <c r="Q171" s="44">
        <f>IF(Calculations!A171&gt;Calculations!H$2,"",Calculations!AC$2)</f>
      </c>
      <c r="R171" s="44">
        <f>IF(Calculations!A171&gt;Calculations!H$2,"",Calculations!AD$2)</f>
      </c>
      <c r="S171" s="44">
        <f>IF(Calculations!A171&gt;Calculations!H$2,"",Calculations!AE$2)</f>
      </c>
      <c r="T171" s="44">
        <f>IF(Calculations!A171&gt;Calculations!H$2,"",Calculations!AF$2)</f>
      </c>
      <c r="U171" s="44">
        <f>IF(Calculations!A171&gt;Calculations!H$2,"",Calculations!AG$2)</f>
      </c>
      <c r="V171" s="44">
        <f>IF(Calculations!A171&gt;Calculations!H$2,"",Calculations!AH$2)</f>
      </c>
      <c r="W171" s="44">
        <f>IF(Calculations!A171&gt;Calculations!H$2,"",Calculations!AI$2)</f>
      </c>
      <c r="X171" s="46">
        <f>IF(Calculations!A171&gt;Calculations!H$2,"",IF(Calculations!A171&gt;Calculations!F$2,Calculations!AJ$2,Calculations!AJ144))</f>
      </c>
      <c r="Y171" s="44">
        <f>IF(Calculations!A171&gt;Calculations!H$2,"",IF(Calculations!A171&gt;Calculations!F$2,"",Calculations!AK144))</f>
      </c>
      <c r="Z171" s="45">
        <f ca="1">IF(Calculations!A171&gt;Calculations!H$2,"",INDIRECT("Calculations!"&amp;ADDRESS(Calculations!$C171,38)))</f>
      </c>
    </row>
    <row r="172" spans="1:26" ht="12.75">
      <c r="A172" s="42">
        <f>Calculations!B172</f>
      </c>
      <c r="B172" s="43">
        <f ca="1">IF(Calculations!A172&gt;Calculations!H$2,"",IF(Calculations!A172&gt;Calculations!F$2,INDIRECT("Calculations!"&amp;ADDRESS(Calculations!$C172,18)),""))</f>
      </c>
      <c r="C172" s="43">
        <f ca="1">IF(Calculations!A172&gt;Calculations!H$2,"",INDIRECT("Calculations!"&amp;ADDRESS(Calculations!$C172,19)))</f>
      </c>
      <c r="D172" s="47">
        <f ca="1">IF(Calculations!A172&gt;Calculations!H$2,"",INDIRECT("Calculations!"&amp;ADDRESS(Calculations!$C172,24)))</f>
      </c>
      <c r="E172" s="43">
        <f ca="1">IF(ISERROR(FIND("C",INDIRECT("Calculations!"&amp;ADDRESS(Calculations!$C172,20)))),"","Y")</f>
      </c>
      <c r="F172" s="43">
        <f ca="1">IF(ISERROR(FIND("F",INDIRECT("Calculations!"&amp;ADDRESS(Calculations!$C172,20)))),"","Y")</f>
      </c>
      <c r="G172" s="43">
        <f ca="1">IF(ISERROR(FIND("M",INDIRECT("Calculations!"&amp;ADDRESS(Calculations!$C172,20)))),"","Y")</f>
      </c>
      <c r="H172" s="43">
        <f ca="1">IF(ISERROR(FIND("E",INDIRECT("Calculations!"&amp;ADDRESS(Calculations!$C172,20)))),"","Y")</f>
      </c>
      <c r="I172" s="43">
        <f ca="1">IF(ISERROR(FIND("B",INDIRECT("Calculations!"&amp;ADDRESS(Calculations!$C172,20)))),"","Y")</f>
      </c>
      <c r="J172" s="43">
        <f ca="1">IF(ISERROR(FIND("G",INDIRECT("Calculations!"&amp;ADDRESS(Calculations!$C172,20)))),"","Y")</f>
      </c>
      <c r="K172" s="43">
        <f ca="1">IF(ISERROR(FIND("T",INDIRECT("Calculations!"&amp;ADDRESS(Calculations!$C172,20)))),"","Y")</f>
      </c>
      <c r="L172" s="45">
        <f ca="1">IF(Calculations!A172&gt;Calculations!H$2,"",INDIRECT("Calculations!"&amp;ADDRESS(Calculations!$C172,22)))</f>
      </c>
      <c r="M172" s="45">
        <f>IF(Calculations!A172&gt;Calculations!H$2,"",Calculations!Y$2)</f>
      </c>
      <c r="N172" s="44">
        <f>IF(Calculations!A172&gt;Calculations!H$2,"",IF(Calculations!A172&gt;Calculations!F$2,Calculations!Z$2,Calculations!Z145))</f>
      </c>
      <c r="O172" s="45">
        <f>IF(Calculations!A172&gt;Calculations!H$2,"",IF(Calculations!A172&gt;Calculations!F$2,Calculations!AA$2,Calculations!AA145))</f>
      </c>
      <c r="P172" s="45">
        <f>IF(Calculations!A172&gt;Calculations!H$2,"",IF(Calculations!A172&gt;Calculations!F$2,Calculations!AB$2,Calculations!AB145))</f>
      </c>
      <c r="Q172" s="44">
        <f>IF(Calculations!A172&gt;Calculations!H$2,"",Calculations!AC$2)</f>
      </c>
      <c r="R172" s="44">
        <f>IF(Calculations!A172&gt;Calculations!H$2,"",Calculations!AD$2)</f>
      </c>
      <c r="S172" s="44">
        <f>IF(Calculations!A172&gt;Calculations!H$2,"",Calculations!AE$2)</f>
      </c>
      <c r="T172" s="44">
        <f>IF(Calculations!A172&gt;Calculations!H$2,"",Calculations!AF$2)</f>
      </c>
      <c r="U172" s="44">
        <f>IF(Calculations!A172&gt;Calculations!H$2,"",Calculations!AG$2)</f>
      </c>
      <c r="V172" s="44">
        <f>IF(Calculations!A172&gt;Calculations!H$2,"",Calculations!AH$2)</f>
      </c>
      <c r="W172" s="44">
        <f>IF(Calculations!A172&gt;Calculations!H$2,"",Calculations!AI$2)</f>
      </c>
      <c r="X172" s="46">
        <f>IF(Calculations!A172&gt;Calculations!H$2,"",IF(Calculations!A172&gt;Calculations!F$2,Calculations!AJ$2,Calculations!AJ145))</f>
      </c>
      <c r="Y172" s="44">
        <f>IF(Calculations!A172&gt;Calculations!H$2,"",IF(Calculations!A172&gt;Calculations!F$2,"",Calculations!AK145))</f>
      </c>
      <c r="Z172" s="45">
        <f ca="1">IF(Calculations!A172&gt;Calculations!H$2,"",INDIRECT("Calculations!"&amp;ADDRESS(Calculations!$C172,38)))</f>
      </c>
    </row>
    <row r="173" spans="1:26" ht="12.75">
      <c r="A173" s="42">
        <f>Calculations!B173</f>
      </c>
      <c r="B173" s="43">
        <f ca="1">IF(Calculations!A173&gt;Calculations!H$2,"",IF(Calculations!A173&gt;Calculations!F$2,INDIRECT("Calculations!"&amp;ADDRESS(Calculations!$C173,18)),""))</f>
      </c>
      <c r="C173" s="43">
        <f ca="1">IF(Calculations!A173&gt;Calculations!H$2,"",INDIRECT("Calculations!"&amp;ADDRESS(Calculations!$C173,19)))</f>
      </c>
      <c r="D173" s="47">
        <f ca="1">IF(Calculations!A173&gt;Calculations!H$2,"",INDIRECT("Calculations!"&amp;ADDRESS(Calculations!$C173,24)))</f>
      </c>
      <c r="E173" s="43">
        <f ca="1">IF(ISERROR(FIND("C",INDIRECT("Calculations!"&amp;ADDRESS(Calculations!$C173,20)))),"","Y")</f>
      </c>
      <c r="F173" s="43">
        <f ca="1">IF(ISERROR(FIND("F",INDIRECT("Calculations!"&amp;ADDRESS(Calculations!$C173,20)))),"","Y")</f>
      </c>
      <c r="G173" s="43">
        <f ca="1">IF(ISERROR(FIND("M",INDIRECT("Calculations!"&amp;ADDRESS(Calculations!$C173,20)))),"","Y")</f>
      </c>
      <c r="H173" s="43">
        <f ca="1">IF(ISERROR(FIND("E",INDIRECT("Calculations!"&amp;ADDRESS(Calculations!$C173,20)))),"","Y")</f>
      </c>
      <c r="I173" s="43">
        <f ca="1">IF(ISERROR(FIND("B",INDIRECT("Calculations!"&amp;ADDRESS(Calculations!$C173,20)))),"","Y")</f>
      </c>
      <c r="J173" s="43">
        <f ca="1">IF(ISERROR(FIND("G",INDIRECT("Calculations!"&amp;ADDRESS(Calculations!$C173,20)))),"","Y")</f>
      </c>
      <c r="K173" s="43">
        <f ca="1">IF(ISERROR(FIND("T",INDIRECT("Calculations!"&amp;ADDRESS(Calculations!$C173,20)))),"","Y")</f>
      </c>
      <c r="L173" s="45">
        <f ca="1">IF(Calculations!A173&gt;Calculations!H$2,"",INDIRECT("Calculations!"&amp;ADDRESS(Calculations!$C173,22)))</f>
      </c>
      <c r="M173" s="45">
        <f>IF(Calculations!A173&gt;Calculations!H$2,"",Calculations!Y$2)</f>
      </c>
      <c r="N173" s="44">
        <f>IF(Calculations!A173&gt;Calculations!H$2,"",IF(Calculations!A173&gt;Calculations!F$2,Calculations!Z$2,Calculations!Z146))</f>
      </c>
      <c r="O173" s="45">
        <f>IF(Calculations!A173&gt;Calculations!H$2,"",IF(Calculations!A173&gt;Calculations!F$2,Calculations!AA$2,Calculations!AA146))</f>
      </c>
      <c r="P173" s="45">
        <f>IF(Calculations!A173&gt;Calculations!H$2,"",IF(Calculations!A173&gt;Calculations!F$2,Calculations!AB$2,Calculations!AB146))</f>
      </c>
      <c r="Q173" s="44">
        <f>IF(Calculations!A173&gt;Calculations!H$2,"",Calculations!AC$2)</f>
      </c>
      <c r="R173" s="44">
        <f>IF(Calculations!A173&gt;Calculations!H$2,"",Calculations!AD$2)</f>
      </c>
      <c r="S173" s="44">
        <f>IF(Calculations!A173&gt;Calculations!H$2,"",Calculations!AE$2)</f>
      </c>
      <c r="T173" s="44">
        <f>IF(Calculations!A173&gt;Calculations!H$2,"",Calculations!AF$2)</f>
      </c>
      <c r="U173" s="44">
        <f>IF(Calculations!A173&gt;Calculations!H$2,"",Calculations!AG$2)</f>
      </c>
      <c r="V173" s="44">
        <f>IF(Calculations!A173&gt;Calculations!H$2,"",Calculations!AH$2)</f>
      </c>
      <c r="W173" s="44">
        <f>IF(Calculations!A173&gt;Calculations!H$2,"",Calculations!AI$2)</f>
      </c>
      <c r="X173" s="46">
        <f>IF(Calculations!A173&gt;Calculations!H$2,"",IF(Calculations!A173&gt;Calculations!F$2,Calculations!AJ$2,Calculations!AJ146))</f>
      </c>
      <c r="Y173" s="44">
        <f>IF(Calculations!A173&gt;Calculations!H$2,"",IF(Calculations!A173&gt;Calculations!F$2,"",Calculations!AK146))</f>
      </c>
      <c r="Z173" s="45">
        <f ca="1">IF(Calculations!A173&gt;Calculations!H$2,"",INDIRECT("Calculations!"&amp;ADDRESS(Calculations!$C173,38)))</f>
      </c>
    </row>
    <row r="174" spans="1:26" ht="12.75">
      <c r="A174" s="42">
        <f>Calculations!B174</f>
      </c>
      <c r="B174" s="43">
        <f ca="1">IF(Calculations!A174&gt;Calculations!H$2,"",IF(Calculations!A174&gt;Calculations!F$2,INDIRECT("Calculations!"&amp;ADDRESS(Calculations!$C174,18)),""))</f>
      </c>
      <c r="C174" s="43">
        <f ca="1">IF(Calculations!A174&gt;Calculations!H$2,"",INDIRECT("Calculations!"&amp;ADDRESS(Calculations!$C174,19)))</f>
      </c>
      <c r="D174" s="47">
        <f ca="1">IF(Calculations!A174&gt;Calculations!H$2,"",INDIRECT("Calculations!"&amp;ADDRESS(Calculations!$C174,24)))</f>
      </c>
      <c r="E174" s="43">
        <f ca="1">IF(ISERROR(FIND("C",INDIRECT("Calculations!"&amp;ADDRESS(Calculations!$C174,20)))),"","Y")</f>
      </c>
      <c r="F174" s="43">
        <f ca="1">IF(ISERROR(FIND("F",INDIRECT("Calculations!"&amp;ADDRESS(Calculations!$C174,20)))),"","Y")</f>
      </c>
      <c r="G174" s="43">
        <f ca="1">IF(ISERROR(FIND("M",INDIRECT("Calculations!"&amp;ADDRESS(Calculations!$C174,20)))),"","Y")</f>
      </c>
      <c r="H174" s="43">
        <f ca="1">IF(ISERROR(FIND("E",INDIRECT("Calculations!"&amp;ADDRESS(Calculations!$C174,20)))),"","Y")</f>
      </c>
      <c r="I174" s="43">
        <f ca="1">IF(ISERROR(FIND("B",INDIRECT("Calculations!"&amp;ADDRESS(Calculations!$C174,20)))),"","Y")</f>
      </c>
      <c r="J174" s="43">
        <f ca="1">IF(ISERROR(FIND("G",INDIRECT("Calculations!"&amp;ADDRESS(Calculations!$C174,20)))),"","Y")</f>
      </c>
      <c r="K174" s="43">
        <f ca="1">IF(ISERROR(FIND("T",INDIRECT("Calculations!"&amp;ADDRESS(Calculations!$C174,20)))),"","Y")</f>
      </c>
      <c r="L174" s="45">
        <f ca="1">IF(Calculations!A174&gt;Calculations!H$2,"",INDIRECT("Calculations!"&amp;ADDRESS(Calculations!$C174,22)))</f>
      </c>
      <c r="M174" s="45">
        <f>IF(Calculations!A174&gt;Calculations!H$2,"",Calculations!Y$2)</f>
      </c>
      <c r="N174" s="44">
        <f>IF(Calculations!A174&gt;Calculations!H$2,"",IF(Calculations!A174&gt;Calculations!F$2,Calculations!Z$2,Calculations!Z147))</f>
      </c>
      <c r="O174" s="45">
        <f>IF(Calculations!A174&gt;Calculations!H$2,"",IF(Calculations!A174&gt;Calculations!F$2,Calculations!AA$2,Calculations!AA147))</f>
      </c>
      <c r="P174" s="45">
        <f>IF(Calculations!A174&gt;Calculations!H$2,"",IF(Calculations!A174&gt;Calculations!F$2,Calculations!AB$2,Calculations!AB147))</f>
      </c>
      <c r="Q174" s="44">
        <f>IF(Calculations!A174&gt;Calculations!H$2,"",Calculations!AC$2)</f>
      </c>
      <c r="R174" s="44">
        <f>IF(Calculations!A174&gt;Calculations!H$2,"",Calculations!AD$2)</f>
      </c>
      <c r="S174" s="44">
        <f>IF(Calculations!A174&gt;Calculations!H$2,"",Calculations!AE$2)</f>
      </c>
      <c r="T174" s="44">
        <f>IF(Calculations!A174&gt;Calculations!H$2,"",Calculations!AF$2)</f>
      </c>
      <c r="U174" s="44">
        <f>IF(Calculations!A174&gt;Calculations!H$2,"",Calculations!AG$2)</f>
      </c>
      <c r="V174" s="44">
        <f>IF(Calculations!A174&gt;Calculations!H$2,"",Calculations!AH$2)</f>
      </c>
      <c r="W174" s="44">
        <f>IF(Calculations!A174&gt;Calculations!H$2,"",Calculations!AI$2)</f>
      </c>
      <c r="X174" s="46">
        <f>IF(Calculations!A174&gt;Calculations!H$2,"",IF(Calculations!A174&gt;Calculations!F$2,Calculations!AJ$2,Calculations!AJ147))</f>
      </c>
      <c r="Y174" s="44">
        <f>IF(Calculations!A174&gt;Calculations!H$2,"",IF(Calculations!A174&gt;Calculations!F$2,"",Calculations!AK147))</f>
      </c>
      <c r="Z174" s="45">
        <f ca="1">IF(Calculations!A174&gt;Calculations!H$2,"",INDIRECT("Calculations!"&amp;ADDRESS(Calculations!$C174,38)))</f>
      </c>
    </row>
    <row r="175" spans="1:26" ht="12.75">
      <c r="A175" s="42">
        <f>Calculations!B175</f>
      </c>
      <c r="B175" s="43">
        <f ca="1">IF(Calculations!A175&gt;Calculations!H$2,"",IF(Calculations!A175&gt;Calculations!F$2,INDIRECT("Calculations!"&amp;ADDRESS(Calculations!$C175,18)),""))</f>
      </c>
      <c r="C175" s="43">
        <f ca="1">IF(Calculations!A175&gt;Calculations!H$2,"",INDIRECT("Calculations!"&amp;ADDRESS(Calculations!$C175,19)))</f>
      </c>
      <c r="D175" s="47">
        <f ca="1">IF(Calculations!A175&gt;Calculations!H$2,"",INDIRECT("Calculations!"&amp;ADDRESS(Calculations!$C175,24)))</f>
      </c>
      <c r="E175" s="43">
        <f ca="1">IF(ISERROR(FIND("C",INDIRECT("Calculations!"&amp;ADDRESS(Calculations!$C175,20)))),"","Y")</f>
      </c>
      <c r="F175" s="43">
        <f ca="1">IF(ISERROR(FIND("F",INDIRECT("Calculations!"&amp;ADDRESS(Calculations!$C175,20)))),"","Y")</f>
      </c>
      <c r="G175" s="43">
        <f ca="1">IF(ISERROR(FIND("M",INDIRECT("Calculations!"&amp;ADDRESS(Calculations!$C175,20)))),"","Y")</f>
      </c>
      <c r="H175" s="43">
        <f ca="1">IF(ISERROR(FIND("E",INDIRECT("Calculations!"&amp;ADDRESS(Calculations!$C175,20)))),"","Y")</f>
      </c>
      <c r="I175" s="43">
        <f ca="1">IF(ISERROR(FIND("B",INDIRECT("Calculations!"&amp;ADDRESS(Calculations!$C175,20)))),"","Y")</f>
      </c>
      <c r="J175" s="43">
        <f ca="1">IF(ISERROR(FIND("G",INDIRECT("Calculations!"&amp;ADDRESS(Calculations!$C175,20)))),"","Y")</f>
      </c>
      <c r="K175" s="43">
        <f ca="1">IF(ISERROR(FIND("T",INDIRECT("Calculations!"&amp;ADDRESS(Calculations!$C175,20)))),"","Y")</f>
      </c>
      <c r="L175" s="45">
        <f ca="1">IF(Calculations!A175&gt;Calculations!H$2,"",INDIRECT("Calculations!"&amp;ADDRESS(Calculations!$C175,22)))</f>
      </c>
      <c r="M175" s="45">
        <f>IF(Calculations!A175&gt;Calculations!H$2,"",Calculations!Y$2)</f>
      </c>
      <c r="N175" s="44">
        <f>IF(Calculations!A175&gt;Calculations!H$2,"",IF(Calculations!A175&gt;Calculations!F$2,Calculations!Z$2,Calculations!Z148))</f>
      </c>
      <c r="O175" s="45">
        <f>IF(Calculations!A175&gt;Calculations!H$2,"",IF(Calculations!A175&gt;Calculations!F$2,Calculations!AA$2,Calculations!AA148))</f>
      </c>
      <c r="P175" s="45">
        <f>IF(Calculations!A175&gt;Calculations!H$2,"",IF(Calculations!A175&gt;Calculations!F$2,Calculations!AB$2,Calculations!AB148))</f>
      </c>
      <c r="Q175" s="44">
        <f>IF(Calculations!A175&gt;Calculations!H$2,"",Calculations!AC$2)</f>
      </c>
      <c r="R175" s="44">
        <f>IF(Calculations!A175&gt;Calculations!H$2,"",Calculations!AD$2)</f>
      </c>
      <c r="S175" s="44">
        <f>IF(Calculations!A175&gt;Calculations!H$2,"",Calculations!AE$2)</f>
      </c>
      <c r="T175" s="44">
        <f>IF(Calculations!A175&gt;Calculations!H$2,"",Calculations!AF$2)</f>
      </c>
      <c r="U175" s="44">
        <f>IF(Calculations!A175&gt;Calculations!H$2,"",Calculations!AG$2)</f>
      </c>
      <c r="V175" s="44">
        <f>IF(Calculations!A175&gt;Calculations!H$2,"",Calculations!AH$2)</f>
      </c>
      <c r="W175" s="44">
        <f>IF(Calculations!A175&gt;Calculations!H$2,"",Calculations!AI$2)</f>
      </c>
      <c r="X175" s="46">
        <f>IF(Calculations!A175&gt;Calculations!H$2,"",IF(Calculations!A175&gt;Calculations!F$2,Calculations!AJ$2,Calculations!AJ148))</f>
      </c>
      <c r="Y175" s="44">
        <f>IF(Calculations!A175&gt;Calculations!H$2,"",IF(Calculations!A175&gt;Calculations!F$2,"",Calculations!AK148))</f>
      </c>
      <c r="Z175" s="45">
        <f ca="1">IF(Calculations!A175&gt;Calculations!H$2,"",INDIRECT("Calculations!"&amp;ADDRESS(Calculations!$C175,38)))</f>
      </c>
    </row>
    <row r="176" spans="1:26" ht="12.75">
      <c r="A176" s="42">
        <f>Calculations!B176</f>
      </c>
      <c r="B176" s="43">
        <f ca="1">IF(Calculations!A176&gt;Calculations!H$2,"",IF(Calculations!A176&gt;Calculations!F$2,INDIRECT("Calculations!"&amp;ADDRESS(Calculations!$C176,18)),""))</f>
      </c>
      <c r="C176" s="43">
        <f ca="1">IF(Calculations!A176&gt;Calculations!H$2,"",INDIRECT("Calculations!"&amp;ADDRESS(Calculations!$C176,19)))</f>
      </c>
      <c r="D176" s="47">
        <f ca="1">IF(Calculations!A176&gt;Calculations!H$2,"",INDIRECT("Calculations!"&amp;ADDRESS(Calculations!$C176,24)))</f>
      </c>
      <c r="E176" s="43">
        <f ca="1">IF(ISERROR(FIND("C",INDIRECT("Calculations!"&amp;ADDRESS(Calculations!$C176,20)))),"","Y")</f>
      </c>
      <c r="F176" s="43">
        <f ca="1">IF(ISERROR(FIND("F",INDIRECT("Calculations!"&amp;ADDRESS(Calculations!$C176,20)))),"","Y")</f>
      </c>
      <c r="G176" s="43">
        <f ca="1">IF(ISERROR(FIND("M",INDIRECT("Calculations!"&amp;ADDRESS(Calculations!$C176,20)))),"","Y")</f>
      </c>
      <c r="H176" s="43">
        <f ca="1">IF(ISERROR(FIND("E",INDIRECT("Calculations!"&amp;ADDRESS(Calculations!$C176,20)))),"","Y")</f>
      </c>
      <c r="I176" s="43">
        <f ca="1">IF(ISERROR(FIND("B",INDIRECT("Calculations!"&amp;ADDRESS(Calculations!$C176,20)))),"","Y")</f>
      </c>
      <c r="J176" s="43">
        <f ca="1">IF(ISERROR(FIND("G",INDIRECT("Calculations!"&amp;ADDRESS(Calculations!$C176,20)))),"","Y")</f>
      </c>
      <c r="K176" s="43">
        <f ca="1">IF(ISERROR(FIND("T",INDIRECT("Calculations!"&amp;ADDRESS(Calculations!$C176,20)))),"","Y")</f>
      </c>
      <c r="L176" s="45">
        <f ca="1">IF(Calculations!A176&gt;Calculations!H$2,"",INDIRECT("Calculations!"&amp;ADDRESS(Calculations!$C176,22)))</f>
      </c>
      <c r="M176" s="45">
        <f>IF(Calculations!A176&gt;Calculations!H$2,"",Calculations!Y$2)</f>
      </c>
      <c r="N176" s="44">
        <f>IF(Calculations!A176&gt;Calculations!H$2,"",IF(Calculations!A176&gt;Calculations!F$2,Calculations!Z$2,Calculations!Z149))</f>
      </c>
      <c r="O176" s="45">
        <f>IF(Calculations!A176&gt;Calculations!H$2,"",IF(Calculations!A176&gt;Calculations!F$2,Calculations!AA$2,Calculations!AA149))</f>
      </c>
      <c r="P176" s="45">
        <f>IF(Calculations!A176&gt;Calculations!H$2,"",IF(Calculations!A176&gt;Calculations!F$2,Calculations!AB$2,Calculations!AB149))</f>
      </c>
      <c r="Q176" s="44">
        <f>IF(Calculations!A176&gt;Calculations!H$2,"",Calculations!AC$2)</f>
      </c>
      <c r="R176" s="44">
        <f>IF(Calculations!A176&gt;Calculations!H$2,"",Calculations!AD$2)</f>
      </c>
      <c r="S176" s="44">
        <f>IF(Calculations!A176&gt;Calculations!H$2,"",Calculations!AE$2)</f>
      </c>
      <c r="T176" s="44">
        <f>IF(Calculations!A176&gt;Calculations!H$2,"",Calculations!AF$2)</f>
      </c>
      <c r="U176" s="44">
        <f>IF(Calculations!A176&gt;Calculations!H$2,"",Calculations!AG$2)</f>
      </c>
      <c r="V176" s="44">
        <f>IF(Calculations!A176&gt;Calculations!H$2,"",Calculations!AH$2)</f>
      </c>
      <c r="W176" s="44">
        <f>IF(Calculations!A176&gt;Calculations!H$2,"",Calculations!AI$2)</f>
      </c>
      <c r="X176" s="46">
        <f>IF(Calculations!A176&gt;Calculations!H$2,"",IF(Calculations!A176&gt;Calculations!F$2,Calculations!AJ$2,Calculations!AJ149))</f>
      </c>
      <c r="Y176" s="44">
        <f>IF(Calculations!A176&gt;Calculations!H$2,"",IF(Calculations!A176&gt;Calculations!F$2,"",Calculations!AK149))</f>
      </c>
      <c r="Z176" s="45">
        <f ca="1">IF(Calculations!A176&gt;Calculations!H$2,"",INDIRECT("Calculations!"&amp;ADDRESS(Calculations!$C176,38)))</f>
      </c>
    </row>
    <row r="177" spans="1:26" ht="12.75">
      <c r="A177" s="42">
        <f>Calculations!B177</f>
      </c>
      <c r="B177" s="43">
        <f ca="1">IF(Calculations!A177&gt;Calculations!H$2,"",IF(Calculations!A177&gt;Calculations!F$2,INDIRECT("Calculations!"&amp;ADDRESS(Calculations!$C177,18)),""))</f>
      </c>
      <c r="C177" s="43">
        <f ca="1">IF(Calculations!A177&gt;Calculations!H$2,"",INDIRECT("Calculations!"&amp;ADDRESS(Calculations!$C177,19)))</f>
      </c>
      <c r="D177" s="47">
        <f ca="1">IF(Calculations!A177&gt;Calculations!H$2,"",INDIRECT("Calculations!"&amp;ADDRESS(Calculations!$C177,24)))</f>
      </c>
      <c r="E177" s="43">
        <f ca="1">IF(ISERROR(FIND("C",INDIRECT("Calculations!"&amp;ADDRESS(Calculations!$C177,20)))),"","Y")</f>
      </c>
      <c r="F177" s="43">
        <f ca="1">IF(ISERROR(FIND("F",INDIRECT("Calculations!"&amp;ADDRESS(Calculations!$C177,20)))),"","Y")</f>
      </c>
      <c r="G177" s="43">
        <f ca="1">IF(ISERROR(FIND("M",INDIRECT("Calculations!"&amp;ADDRESS(Calculations!$C177,20)))),"","Y")</f>
      </c>
      <c r="H177" s="43">
        <f ca="1">IF(ISERROR(FIND("E",INDIRECT("Calculations!"&amp;ADDRESS(Calculations!$C177,20)))),"","Y")</f>
      </c>
      <c r="I177" s="43">
        <f ca="1">IF(ISERROR(FIND("B",INDIRECT("Calculations!"&amp;ADDRESS(Calculations!$C177,20)))),"","Y")</f>
      </c>
      <c r="J177" s="43">
        <f ca="1">IF(ISERROR(FIND("G",INDIRECT("Calculations!"&amp;ADDRESS(Calculations!$C177,20)))),"","Y")</f>
      </c>
      <c r="K177" s="43">
        <f ca="1">IF(ISERROR(FIND("T",INDIRECT("Calculations!"&amp;ADDRESS(Calculations!$C177,20)))),"","Y")</f>
      </c>
      <c r="L177" s="45">
        <f ca="1">IF(Calculations!A177&gt;Calculations!H$2,"",INDIRECT("Calculations!"&amp;ADDRESS(Calculations!$C177,22)))</f>
      </c>
      <c r="M177" s="45">
        <f>IF(Calculations!A177&gt;Calculations!H$2,"",Calculations!Y$2)</f>
      </c>
      <c r="N177" s="44">
        <f>IF(Calculations!A177&gt;Calculations!H$2,"",IF(Calculations!A177&gt;Calculations!F$2,Calculations!Z$2,Calculations!Z150))</f>
      </c>
      <c r="O177" s="45">
        <f>IF(Calculations!A177&gt;Calculations!H$2,"",IF(Calculations!A177&gt;Calculations!F$2,Calculations!AA$2,Calculations!AA150))</f>
      </c>
      <c r="P177" s="45">
        <f>IF(Calculations!A177&gt;Calculations!H$2,"",IF(Calculations!A177&gt;Calculations!F$2,Calculations!AB$2,Calculations!AB150))</f>
      </c>
      <c r="Q177" s="44">
        <f>IF(Calculations!A177&gt;Calculations!H$2,"",Calculations!AC$2)</f>
      </c>
      <c r="R177" s="44">
        <f>IF(Calculations!A177&gt;Calculations!H$2,"",Calculations!AD$2)</f>
      </c>
      <c r="S177" s="44">
        <f>IF(Calculations!A177&gt;Calculations!H$2,"",Calculations!AE$2)</f>
      </c>
      <c r="T177" s="44">
        <f>IF(Calculations!A177&gt;Calculations!H$2,"",Calculations!AF$2)</f>
      </c>
      <c r="U177" s="44">
        <f>IF(Calculations!A177&gt;Calculations!H$2,"",Calculations!AG$2)</f>
      </c>
      <c r="V177" s="44">
        <f>IF(Calculations!A177&gt;Calculations!H$2,"",Calculations!AH$2)</f>
      </c>
      <c r="W177" s="44">
        <f>IF(Calculations!A177&gt;Calculations!H$2,"",Calculations!AI$2)</f>
      </c>
      <c r="X177" s="46">
        <f>IF(Calculations!A177&gt;Calculations!H$2,"",IF(Calculations!A177&gt;Calculations!F$2,Calculations!AJ$2,Calculations!AJ150))</f>
      </c>
      <c r="Y177" s="44">
        <f>IF(Calculations!A177&gt;Calculations!H$2,"",IF(Calculations!A177&gt;Calculations!F$2,"",Calculations!AK150))</f>
      </c>
      <c r="Z177" s="45">
        <f ca="1">IF(Calculations!A177&gt;Calculations!H$2,"",INDIRECT("Calculations!"&amp;ADDRESS(Calculations!$C177,38)))</f>
      </c>
    </row>
    <row r="178" spans="1:26" ht="12.75">
      <c r="A178" s="42">
        <f>Calculations!B178</f>
      </c>
      <c r="B178" s="43">
        <f ca="1">IF(Calculations!A178&gt;Calculations!H$2,"",IF(Calculations!A178&gt;Calculations!F$2,INDIRECT("Calculations!"&amp;ADDRESS(Calculations!$C178,18)),""))</f>
      </c>
      <c r="C178" s="43">
        <f ca="1">IF(Calculations!A178&gt;Calculations!H$2,"",INDIRECT("Calculations!"&amp;ADDRESS(Calculations!$C178,19)))</f>
      </c>
      <c r="D178" s="47">
        <f ca="1">IF(Calculations!A178&gt;Calculations!H$2,"",INDIRECT("Calculations!"&amp;ADDRESS(Calculations!$C178,24)))</f>
      </c>
      <c r="E178" s="43">
        <f ca="1">IF(ISERROR(FIND("C",INDIRECT("Calculations!"&amp;ADDRESS(Calculations!$C178,20)))),"","Y")</f>
      </c>
      <c r="F178" s="43">
        <f ca="1">IF(ISERROR(FIND("F",INDIRECT("Calculations!"&amp;ADDRESS(Calculations!$C178,20)))),"","Y")</f>
      </c>
      <c r="G178" s="43">
        <f ca="1">IF(ISERROR(FIND("M",INDIRECT("Calculations!"&amp;ADDRESS(Calculations!$C178,20)))),"","Y")</f>
      </c>
      <c r="H178" s="43">
        <f ca="1">IF(ISERROR(FIND("E",INDIRECT("Calculations!"&amp;ADDRESS(Calculations!$C178,20)))),"","Y")</f>
      </c>
      <c r="I178" s="43">
        <f ca="1">IF(ISERROR(FIND("B",INDIRECT("Calculations!"&amp;ADDRESS(Calculations!$C178,20)))),"","Y")</f>
      </c>
      <c r="J178" s="43">
        <f ca="1">IF(ISERROR(FIND("G",INDIRECT("Calculations!"&amp;ADDRESS(Calculations!$C178,20)))),"","Y")</f>
      </c>
      <c r="K178" s="43">
        <f ca="1">IF(ISERROR(FIND("T",INDIRECT("Calculations!"&amp;ADDRESS(Calculations!$C178,20)))),"","Y")</f>
      </c>
      <c r="L178" s="45">
        <f ca="1">IF(Calculations!A178&gt;Calculations!H$2,"",INDIRECT("Calculations!"&amp;ADDRESS(Calculations!$C178,22)))</f>
      </c>
      <c r="M178" s="45">
        <f>IF(Calculations!A178&gt;Calculations!H$2,"",Calculations!Y$2)</f>
      </c>
      <c r="N178" s="44">
        <f>IF(Calculations!A178&gt;Calculations!H$2,"",IF(Calculations!A178&gt;Calculations!F$2,Calculations!Z$2,Calculations!Z151))</f>
      </c>
      <c r="O178" s="45">
        <f>IF(Calculations!A178&gt;Calculations!H$2,"",IF(Calculations!A178&gt;Calculations!F$2,Calculations!AA$2,Calculations!AA151))</f>
      </c>
      <c r="P178" s="45">
        <f>IF(Calculations!A178&gt;Calculations!H$2,"",IF(Calculations!A178&gt;Calculations!F$2,Calculations!AB$2,Calculations!AB151))</f>
      </c>
      <c r="Q178" s="44">
        <f>IF(Calculations!A178&gt;Calculations!H$2,"",Calculations!AC$2)</f>
      </c>
      <c r="R178" s="44">
        <f>IF(Calculations!A178&gt;Calculations!H$2,"",Calculations!AD$2)</f>
      </c>
      <c r="S178" s="44">
        <f>IF(Calculations!A178&gt;Calculations!H$2,"",Calculations!AE$2)</f>
      </c>
      <c r="T178" s="44">
        <f>IF(Calculations!A178&gt;Calculations!H$2,"",Calculations!AF$2)</f>
      </c>
      <c r="U178" s="44">
        <f>IF(Calculations!A178&gt;Calculations!H$2,"",Calculations!AG$2)</f>
      </c>
      <c r="V178" s="44">
        <f>IF(Calculations!A178&gt;Calculations!H$2,"",Calculations!AH$2)</f>
      </c>
      <c r="W178" s="44">
        <f>IF(Calculations!A178&gt;Calculations!H$2,"",Calculations!AI$2)</f>
      </c>
      <c r="X178" s="46">
        <f>IF(Calculations!A178&gt;Calculations!H$2,"",IF(Calculations!A178&gt;Calculations!F$2,Calculations!AJ$2,Calculations!AJ151))</f>
      </c>
      <c r="Y178" s="44">
        <f>IF(Calculations!A178&gt;Calculations!H$2,"",IF(Calculations!A178&gt;Calculations!F$2,"",Calculations!AK151))</f>
      </c>
      <c r="Z178" s="45">
        <f ca="1">IF(Calculations!A178&gt;Calculations!H$2,"",INDIRECT("Calculations!"&amp;ADDRESS(Calculations!$C178,38)))</f>
      </c>
    </row>
    <row r="179" spans="1:26" ht="12.75">
      <c r="A179" s="42">
        <f>Calculations!B179</f>
      </c>
      <c r="B179" s="43">
        <f ca="1">IF(Calculations!A179&gt;Calculations!H$2,"",IF(Calculations!A179&gt;Calculations!F$2,INDIRECT("Calculations!"&amp;ADDRESS(Calculations!$C179,18)),""))</f>
      </c>
      <c r="C179" s="43">
        <f ca="1">IF(Calculations!A179&gt;Calculations!H$2,"",INDIRECT("Calculations!"&amp;ADDRESS(Calculations!$C179,19)))</f>
      </c>
      <c r="D179" s="47">
        <f ca="1">IF(Calculations!A179&gt;Calculations!H$2,"",INDIRECT("Calculations!"&amp;ADDRESS(Calculations!$C179,24)))</f>
      </c>
      <c r="E179" s="43">
        <f ca="1">IF(ISERROR(FIND("C",INDIRECT("Calculations!"&amp;ADDRESS(Calculations!$C179,20)))),"","Y")</f>
      </c>
      <c r="F179" s="43">
        <f ca="1">IF(ISERROR(FIND("F",INDIRECT("Calculations!"&amp;ADDRESS(Calculations!$C179,20)))),"","Y")</f>
      </c>
      <c r="G179" s="43">
        <f ca="1">IF(ISERROR(FIND("M",INDIRECT("Calculations!"&amp;ADDRESS(Calculations!$C179,20)))),"","Y")</f>
      </c>
      <c r="H179" s="43">
        <f ca="1">IF(ISERROR(FIND("E",INDIRECT("Calculations!"&amp;ADDRESS(Calculations!$C179,20)))),"","Y")</f>
      </c>
      <c r="I179" s="43">
        <f ca="1">IF(ISERROR(FIND("B",INDIRECT("Calculations!"&amp;ADDRESS(Calculations!$C179,20)))),"","Y")</f>
      </c>
      <c r="J179" s="43">
        <f ca="1">IF(ISERROR(FIND("G",INDIRECT("Calculations!"&amp;ADDRESS(Calculations!$C179,20)))),"","Y")</f>
      </c>
      <c r="K179" s="43">
        <f ca="1">IF(ISERROR(FIND("T",INDIRECT("Calculations!"&amp;ADDRESS(Calculations!$C179,20)))),"","Y")</f>
      </c>
      <c r="L179" s="45">
        <f ca="1">IF(Calculations!A179&gt;Calculations!H$2,"",INDIRECT("Calculations!"&amp;ADDRESS(Calculations!$C179,22)))</f>
      </c>
      <c r="M179" s="45">
        <f>IF(Calculations!A179&gt;Calculations!H$2,"",Calculations!Y$2)</f>
      </c>
      <c r="N179" s="44">
        <f>IF(Calculations!A179&gt;Calculations!H$2,"",IF(Calculations!A179&gt;Calculations!F$2,Calculations!Z$2,Calculations!Z152))</f>
      </c>
      <c r="O179" s="45">
        <f>IF(Calculations!A179&gt;Calculations!H$2,"",IF(Calculations!A179&gt;Calculations!F$2,Calculations!AA$2,Calculations!AA152))</f>
      </c>
      <c r="P179" s="45">
        <f>IF(Calculations!A179&gt;Calculations!H$2,"",IF(Calculations!A179&gt;Calculations!F$2,Calculations!AB$2,Calculations!AB152))</f>
      </c>
      <c r="Q179" s="44">
        <f>IF(Calculations!A179&gt;Calculations!H$2,"",Calculations!AC$2)</f>
      </c>
      <c r="R179" s="44">
        <f>IF(Calculations!A179&gt;Calculations!H$2,"",Calculations!AD$2)</f>
      </c>
      <c r="S179" s="44">
        <f>IF(Calculations!A179&gt;Calculations!H$2,"",Calculations!AE$2)</f>
      </c>
      <c r="T179" s="44">
        <f>IF(Calculations!A179&gt;Calculations!H$2,"",Calculations!AF$2)</f>
      </c>
      <c r="U179" s="44">
        <f>IF(Calculations!A179&gt;Calculations!H$2,"",Calculations!AG$2)</f>
      </c>
      <c r="V179" s="44">
        <f>IF(Calculations!A179&gt;Calculations!H$2,"",Calculations!AH$2)</f>
      </c>
      <c r="W179" s="44">
        <f>IF(Calculations!A179&gt;Calculations!H$2,"",Calculations!AI$2)</f>
      </c>
      <c r="X179" s="46">
        <f>IF(Calculations!A179&gt;Calculations!H$2,"",IF(Calculations!A179&gt;Calculations!F$2,Calculations!AJ$2,Calculations!AJ152))</f>
      </c>
      <c r="Y179" s="44">
        <f>IF(Calculations!A179&gt;Calculations!H$2,"",IF(Calculations!A179&gt;Calculations!F$2,"",Calculations!AK152))</f>
      </c>
      <c r="Z179" s="45">
        <f ca="1">IF(Calculations!A179&gt;Calculations!H$2,"",INDIRECT("Calculations!"&amp;ADDRESS(Calculations!$C179,38)))</f>
      </c>
    </row>
    <row r="180" spans="1:26" ht="12.75">
      <c r="A180" s="42">
        <f>Calculations!B180</f>
      </c>
      <c r="B180" s="43">
        <f ca="1">IF(Calculations!A180&gt;Calculations!H$2,"",IF(Calculations!A180&gt;Calculations!F$2,INDIRECT("Calculations!"&amp;ADDRESS(Calculations!$C180,18)),""))</f>
      </c>
      <c r="C180" s="43">
        <f ca="1">IF(Calculations!A180&gt;Calculations!H$2,"",INDIRECT("Calculations!"&amp;ADDRESS(Calculations!$C180,19)))</f>
      </c>
      <c r="D180" s="47">
        <f ca="1">IF(Calculations!A180&gt;Calculations!H$2,"",INDIRECT("Calculations!"&amp;ADDRESS(Calculations!$C180,24)))</f>
      </c>
      <c r="E180" s="43">
        <f ca="1">IF(ISERROR(FIND("C",INDIRECT("Calculations!"&amp;ADDRESS(Calculations!$C180,20)))),"","Y")</f>
      </c>
      <c r="F180" s="43">
        <f ca="1">IF(ISERROR(FIND("F",INDIRECT("Calculations!"&amp;ADDRESS(Calculations!$C180,20)))),"","Y")</f>
      </c>
      <c r="G180" s="43">
        <f ca="1">IF(ISERROR(FIND("M",INDIRECT("Calculations!"&amp;ADDRESS(Calculations!$C180,20)))),"","Y")</f>
      </c>
      <c r="H180" s="43">
        <f ca="1">IF(ISERROR(FIND("E",INDIRECT("Calculations!"&amp;ADDRESS(Calculations!$C180,20)))),"","Y")</f>
      </c>
      <c r="I180" s="43">
        <f ca="1">IF(ISERROR(FIND("B",INDIRECT("Calculations!"&amp;ADDRESS(Calculations!$C180,20)))),"","Y")</f>
      </c>
      <c r="J180" s="43">
        <f ca="1">IF(ISERROR(FIND("G",INDIRECT("Calculations!"&amp;ADDRESS(Calculations!$C180,20)))),"","Y")</f>
      </c>
      <c r="K180" s="43">
        <f ca="1">IF(ISERROR(FIND("T",INDIRECT("Calculations!"&amp;ADDRESS(Calculations!$C180,20)))),"","Y")</f>
      </c>
      <c r="L180" s="45">
        <f ca="1">IF(Calculations!A180&gt;Calculations!H$2,"",INDIRECT("Calculations!"&amp;ADDRESS(Calculations!$C180,22)))</f>
      </c>
      <c r="M180" s="45">
        <f>IF(Calculations!A180&gt;Calculations!H$2,"",Calculations!Y$2)</f>
      </c>
      <c r="N180" s="44">
        <f>IF(Calculations!A180&gt;Calculations!H$2,"",IF(Calculations!A180&gt;Calculations!F$2,Calculations!Z$2,Calculations!Z153))</f>
      </c>
      <c r="O180" s="45">
        <f>IF(Calculations!A180&gt;Calculations!H$2,"",IF(Calculations!A180&gt;Calculations!F$2,Calculations!AA$2,Calculations!AA153))</f>
      </c>
      <c r="P180" s="45">
        <f>IF(Calculations!A180&gt;Calculations!H$2,"",IF(Calculations!A180&gt;Calculations!F$2,Calculations!AB$2,Calculations!AB153))</f>
      </c>
      <c r="Q180" s="44">
        <f>IF(Calculations!A180&gt;Calculations!H$2,"",Calculations!AC$2)</f>
      </c>
      <c r="R180" s="44">
        <f>IF(Calculations!A180&gt;Calculations!H$2,"",Calculations!AD$2)</f>
      </c>
      <c r="S180" s="44">
        <f>IF(Calculations!A180&gt;Calculations!H$2,"",Calculations!AE$2)</f>
      </c>
      <c r="T180" s="44">
        <f>IF(Calculations!A180&gt;Calculations!H$2,"",Calculations!AF$2)</f>
      </c>
      <c r="U180" s="44">
        <f>IF(Calculations!A180&gt;Calculations!H$2,"",Calculations!AG$2)</f>
      </c>
      <c r="V180" s="44">
        <f>IF(Calculations!A180&gt;Calculations!H$2,"",Calculations!AH$2)</f>
      </c>
      <c r="W180" s="44">
        <f>IF(Calculations!A180&gt;Calculations!H$2,"",Calculations!AI$2)</f>
      </c>
      <c r="X180" s="46">
        <f>IF(Calculations!A180&gt;Calculations!H$2,"",IF(Calculations!A180&gt;Calculations!F$2,Calculations!AJ$2,Calculations!AJ153))</f>
      </c>
      <c r="Y180" s="44">
        <f>IF(Calculations!A180&gt;Calculations!H$2,"",IF(Calculations!A180&gt;Calculations!F$2,"",Calculations!AK153))</f>
      </c>
      <c r="Z180" s="45">
        <f ca="1">IF(Calculations!A180&gt;Calculations!H$2,"",INDIRECT("Calculations!"&amp;ADDRESS(Calculations!$C180,38)))</f>
      </c>
    </row>
    <row r="181" spans="1:26" ht="12.75">
      <c r="A181" s="42">
        <f>Calculations!B181</f>
      </c>
      <c r="B181" s="43">
        <f ca="1">IF(Calculations!A181&gt;Calculations!H$2,"",IF(Calculations!A181&gt;Calculations!F$2,INDIRECT("Calculations!"&amp;ADDRESS(Calculations!$C181,18)),""))</f>
      </c>
      <c r="C181" s="43">
        <f ca="1">IF(Calculations!A181&gt;Calculations!H$2,"",INDIRECT("Calculations!"&amp;ADDRESS(Calculations!$C181,19)))</f>
      </c>
      <c r="D181" s="47">
        <f ca="1">IF(Calculations!A181&gt;Calculations!H$2,"",INDIRECT("Calculations!"&amp;ADDRESS(Calculations!$C181,24)))</f>
      </c>
      <c r="E181" s="43">
        <f ca="1">IF(ISERROR(FIND("C",INDIRECT("Calculations!"&amp;ADDRESS(Calculations!$C181,20)))),"","Y")</f>
      </c>
      <c r="F181" s="43">
        <f ca="1">IF(ISERROR(FIND("F",INDIRECT("Calculations!"&amp;ADDRESS(Calculations!$C181,20)))),"","Y")</f>
      </c>
      <c r="G181" s="43">
        <f ca="1">IF(ISERROR(FIND("M",INDIRECT("Calculations!"&amp;ADDRESS(Calculations!$C181,20)))),"","Y")</f>
      </c>
      <c r="H181" s="43">
        <f ca="1">IF(ISERROR(FIND("E",INDIRECT("Calculations!"&amp;ADDRESS(Calculations!$C181,20)))),"","Y")</f>
      </c>
      <c r="I181" s="43">
        <f ca="1">IF(ISERROR(FIND("B",INDIRECT("Calculations!"&amp;ADDRESS(Calculations!$C181,20)))),"","Y")</f>
      </c>
      <c r="J181" s="43">
        <f ca="1">IF(ISERROR(FIND("G",INDIRECT("Calculations!"&amp;ADDRESS(Calculations!$C181,20)))),"","Y")</f>
      </c>
      <c r="K181" s="43">
        <f ca="1">IF(ISERROR(FIND("T",INDIRECT("Calculations!"&amp;ADDRESS(Calculations!$C181,20)))),"","Y")</f>
      </c>
      <c r="L181" s="45">
        <f ca="1">IF(Calculations!A181&gt;Calculations!H$2,"",INDIRECT("Calculations!"&amp;ADDRESS(Calculations!$C181,22)))</f>
      </c>
      <c r="M181" s="45">
        <f>IF(Calculations!A181&gt;Calculations!H$2,"",Calculations!Y$2)</f>
      </c>
      <c r="N181" s="44">
        <f>IF(Calculations!A181&gt;Calculations!H$2,"",IF(Calculations!A181&gt;Calculations!F$2,Calculations!Z$2,Calculations!Z154))</f>
      </c>
      <c r="O181" s="45">
        <f>IF(Calculations!A181&gt;Calculations!H$2,"",IF(Calculations!A181&gt;Calculations!F$2,Calculations!AA$2,Calculations!AA154))</f>
      </c>
      <c r="P181" s="45">
        <f>IF(Calculations!A181&gt;Calculations!H$2,"",IF(Calculations!A181&gt;Calculations!F$2,Calculations!AB$2,Calculations!AB154))</f>
      </c>
      <c r="Q181" s="44">
        <f>IF(Calculations!A181&gt;Calculations!H$2,"",Calculations!AC$2)</f>
      </c>
      <c r="R181" s="44">
        <f>IF(Calculations!A181&gt;Calculations!H$2,"",Calculations!AD$2)</f>
      </c>
      <c r="S181" s="44">
        <f>IF(Calculations!A181&gt;Calculations!H$2,"",Calculations!AE$2)</f>
      </c>
      <c r="T181" s="44">
        <f>IF(Calculations!A181&gt;Calculations!H$2,"",Calculations!AF$2)</f>
      </c>
      <c r="U181" s="44">
        <f>IF(Calculations!A181&gt;Calculations!H$2,"",Calculations!AG$2)</f>
      </c>
      <c r="V181" s="44">
        <f>IF(Calculations!A181&gt;Calculations!H$2,"",Calculations!AH$2)</f>
      </c>
      <c r="W181" s="44">
        <f>IF(Calculations!A181&gt;Calculations!H$2,"",Calculations!AI$2)</f>
      </c>
      <c r="X181" s="46">
        <f>IF(Calculations!A181&gt;Calculations!H$2,"",IF(Calculations!A181&gt;Calculations!F$2,Calculations!AJ$2,Calculations!AJ154))</f>
      </c>
      <c r="Y181" s="44">
        <f>IF(Calculations!A181&gt;Calculations!H$2,"",IF(Calculations!A181&gt;Calculations!F$2,"",Calculations!AK154))</f>
      </c>
      <c r="Z181" s="45">
        <f ca="1">IF(Calculations!A181&gt;Calculations!H$2,"",INDIRECT("Calculations!"&amp;ADDRESS(Calculations!$C181,38)))</f>
      </c>
    </row>
    <row r="182" spans="1:26" ht="12.75">
      <c r="A182" s="42">
        <f>Calculations!B182</f>
      </c>
      <c r="B182" s="43">
        <f ca="1">IF(Calculations!A182&gt;Calculations!H$2,"",IF(Calculations!A182&gt;Calculations!F$2,INDIRECT("Calculations!"&amp;ADDRESS(Calculations!$C182,18)),""))</f>
      </c>
      <c r="C182" s="43">
        <f ca="1">IF(Calculations!A182&gt;Calculations!H$2,"",INDIRECT("Calculations!"&amp;ADDRESS(Calculations!$C182,19)))</f>
      </c>
      <c r="D182" s="47">
        <f ca="1">IF(Calculations!A182&gt;Calculations!H$2,"",INDIRECT("Calculations!"&amp;ADDRESS(Calculations!$C182,24)))</f>
      </c>
      <c r="E182" s="43">
        <f ca="1">IF(ISERROR(FIND("C",INDIRECT("Calculations!"&amp;ADDRESS(Calculations!$C182,20)))),"","Y")</f>
      </c>
      <c r="F182" s="43">
        <f ca="1">IF(ISERROR(FIND("F",INDIRECT("Calculations!"&amp;ADDRESS(Calculations!$C182,20)))),"","Y")</f>
      </c>
      <c r="G182" s="43">
        <f ca="1">IF(ISERROR(FIND("M",INDIRECT("Calculations!"&amp;ADDRESS(Calculations!$C182,20)))),"","Y")</f>
      </c>
      <c r="H182" s="43">
        <f ca="1">IF(ISERROR(FIND("E",INDIRECT("Calculations!"&amp;ADDRESS(Calculations!$C182,20)))),"","Y")</f>
      </c>
      <c r="I182" s="43">
        <f ca="1">IF(ISERROR(FIND("B",INDIRECT("Calculations!"&amp;ADDRESS(Calculations!$C182,20)))),"","Y")</f>
      </c>
      <c r="J182" s="43">
        <f ca="1">IF(ISERROR(FIND("G",INDIRECT("Calculations!"&amp;ADDRESS(Calculations!$C182,20)))),"","Y")</f>
      </c>
      <c r="K182" s="43">
        <f ca="1">IF(ISERROR(FIND("T",INDIRECT("Calculations!"&amp;ADDRESS(Calculations!$C182,20)))),"","Y")</f>
      </c>
      <c r="L182" s="45">
        <f ca="1">IF(Calculations!A182&gt;Calculations!H$2,"",INDIRECT("Calculations!"&amp;ADDRESS(Calculations!$C182,22)))</f>
      </c>
      <c r="M182" s="45">
        <f>IF(Calculations!A182&gt;Calculations!H$2,"",Calculations!Y$2)</f>
      </c>
      <c r="N182" s="44">
        <f>IF(Calculations!A182&gt;Calculations!H$2,"",IF(Calculations!A182&gt;Calculations!F$2,Calculations!Z$2,Calculations!Z155))</f>
      </c>
      <c r="O182" s="45">
        <f>IF(Calculations!A182&gt;Calculations!H$2,"",IF(Calculations!A182&gt;Calculations!F$2,Calculations!AA$2,Calculations!AA155))</f>
      </c>
      <c r="P182" s="45">
        <f>IF(Calculations!A182&gt;Calculations!H$2,"",IF(Calculations!A182&gt;Calculations!F$2,Calculations!AB$2,Calculations!AB155))</f>
      </c>
      <c r="Q182" s="44">
        <f>IF(Calculations!A182&gt;Calculations!H$2,"",Calculations!AC$2)</f>
      </c>
      <c r="R182" s="44">
        <f>IF(Calculations!A182&gt;Calculations!H$2,"",Calculations!AD$2)</f>
      </c>
      <c r="S182" s="44">
        <f>IF(Calculations!A182&gt;Calculations!H$2,"",Calculations!AE$2)</f>
      </c>
      <c r="T182" s="44">
        <f>IF(Calculations!A182&gt;Calculations!H$2,"",Calculations!AF$2)</f>
      </c>
      <c r="U182" s="44">
        <f>IF(Calculations!A182&gt;Calculations!H$2,"",Calculations!AG$2)</f>
      </c>
      <c r="V182" s="44">
        <f>IF(Calculations!A182&gt;Calculations!H$2,"",Calculations!AH$2)</f>
      </c>
      <c r="W182" s="44">
        <f>IF(Calculations!A182&gt;Calculations!H$2,"",Calculations!AI$2)</f>
      </c>
      <c r="X182" s="46">
        <f>IF(Calculations!A182&gt;Calculations!H$2,"",IF(Calculations!A182&gt;Calculations!F$2,Calculations!AJ$2,Calculations!AJ155))</f>
      </c>
      <c r="Y182" s="44">
        <f>IF(Calculations!A182&gt;Calculations!H$2,"",IF(Calculations!A182&gt;Calculations!F$2,"",Calculations!AK155))</f>
      </c>
      <c r="Z182" s="45">
        <f ca="1">IF(Calculations!A182&gt;Calculations!H$2,"",INDIRECT("Calculations!"&amp;ADDRESS(Calculations!$C182,38)))</f>
      </c>
    </row>
    <row r="183" spans="1:26" ht="12.75">
      <c r="A183" s="42">
        <f>Calculations!B183</f>
      </c>
      <c r="B183" s="43">
        <f ca="1">IF(Calculations!A183&gt;Calculations!H$2,"",IF(Calculations!A183&gt;Calculations!F$2,INDIRECT("Calculations!"&amp;ADDRESS(Calculations!$C183,18)),""))</f>
      </c>
      <c r="C183" s="43">
        <f ca="1">IF(Calculations!A183&gt;Calculations!H$2,"",INDIRECT("Calculations!"&amp;ADDRESS(Calculations!$C183,19)))</f>
      </c>
      <c r="D183" s="47">
        <f ca="1">IF(Calculations!A183&gt;Calculations!H$2,"",INDIRECT("Calculations!"&amp;ADDRESS(Calculations!$C183,24)))</f>
      </c>
      <c r="E183" s="43">
        <f ca="1">IF(ISERROR(FIND("C",INDIRECT("Calculations!"&amp;ADDRESS(Calculations!$C183,20)))),"","Y")</f>
      </c>
      <c r="F183" s="43">
        <f ca="1">IF(ISERROR(FIND("F",INDIRECT("Calculations!"&amp;ADDRESS(Calculations!$C183,20)))),"","Y")</f>
      </c>
      <c r="G183" s="43">
        <f ca="1">IF(ISERROR(FIND("M",INDIRECT("Calculations!"&amp;ADDRESS(Calculations!$C183,20)))),"","Y")</f>
      </c>
      <c r="H183" s="43">
        <f ca="1">IF(ISERROR(FIND("E",INDIRECT("Calculations!"&amp;ADDRESS(Calculations!$C183,20)))),"","Y")</f>
      </c>
      <c r="I183" s="43">
        <f ca="1">IF(ISERROR(FIND("B",INDIRECT("Calculations!"&amp;ADDRESS(Calculations!$C183,20)))),"","Y")</f>
      </c>
      <c r="J183" s="43">
        <f ca="1">IF(ISERROR(FIND("G",INDIRECT("Calculations!"&amp;ADDRESS(Calculations!$C183,20)))),"","Y")</f>
      </c>
      <c r="K183" s="43">
        <f ca="1">IF(ISERROR(FIND("T",INDIRECT("Calculations!"&amp;ADDRESS(Calculations!$C183,20)))),"","Y")</f>
      </c>
      <c r="L183" s="45">
        <f ca="1">IF(Calculations!A183&gt;Calculations!H$2,"",INDIRECT("Calculations!"&amp;ADDRESS(Calculations!$C183,22)))</f>
      </c>
      <c r="M183" s="45">
        <f>IF(Calculations!A183&gt;Calculations!H$2,"",Calculations!Y$2)</f>
      </c>
      <c r="N183" s="44">
        <f>IF(Calculations!A183&gt;Calculations!H$2,"",IF(Calculations!A183&gt;Calculations!F$2,Calculations!Z$2,Calculations!Z156))</f>
      </c>
      <c r="O183" s="45">
        <f>IF(Calculations!A183&gt;Calculations!H$2,"",IF(Calculations!A183&gt;Calculations!F$2,Calculations!AA$2,Calculations!AA156))</f>
      </c>
      <c r="P183" s="45">
        <f>IF(Calculations!A183&gt;Calculations!H$2,"",IF(Calculations!A183&gt;Calculations!F$2,Calculations!AB$2,Calculations!AB156))</f>
      </c>
      <c r="Q183" s="44">
        <f>IF(Calculations!A183&gt;Calculations!H$2,"",Calculations!AC$2)</f>
      </c>
      <c r="R183" s="44">
        <f>IF(Calculations!A183&gt;Calculations!H$2,"",Calculations!AD$2)</f>
      </c>
      <c r="S183" s="44">
        <f>IF(Calculations!A183&gt;Calculations!H$2,"",Calculations!AE$2)</f>
      </c>
      <c r="T183" s="44">
        <f>IF(Calculations!A183&gt;Calculations!H$2,"",Calculations!AF$2)</f>
      </c>
      <c r="U183" s="44">
        <f>IF(Calculations!A183&gt;Calculations!H$2,"",Calculations!AG$2)</f>
      </c>
      <c r="V183" s="44">
        <f>IF(Calculations!A183&gt;Calculations!H$2,"",Calculations!AH$2)</f>
      </c>
      <c r="W183" s="44">
        <f>IF(Calculations!A183&gt;Calculations!H$2,"",Calculations!AI$2)</f>
      </c>
      <c r="X183" s="46">
        <f>IF(Calculations!A183&gt;Calculations!H$2,"",IF(Calculations!A183&gt;Calculations!F$2,Calculations!AJ$2,Calculations!AJ156))</f>
      </c>
      <c r="Y183" s="44">
        <f>IF(Calculations!A183&gt;Calculations!H$2,"",IF(Calculations!A183&gt;Calculations!F$2,"",Calculations!AK156))</f>
      </c>
      <c r="Z183" s="45">
        <f ca="1">IF(Calculations!A183&gt;Calculations!H$2,"",INDIRECT("Calculations!"&amp;ADDRESS(Calculations!$C183,38)))</f>
      </c>
    </row>
    <row r="184" spans="1:26" ht="12.75">
      <c r="A184" s="42">
        <f>Calculations!B184</f>
      </c>
      <c r="B184" s="43">
        <f ca="1">IF(Calculations!A184&gt;Calculations!H$2,"",IF(Calculations!A184&gt;Calculations!F$2,INDIRECT("Calculations!"&amp;ADDRESS(Calculations!$C184,18)),""))</f>
      </c>
      <c r="C184" s="43">
        <f ca="1">IF(Calculations!A184&gt;Calculations!H$2,"",INDIRECT("Calculations!"&amp;ADDRESS(Calculations!$C184,19)))</f>
      </c>
      <c r="D184" s="47">
        <f ca="1">IF(Calculations!A184&gt;Calculations!H$2,"",INDIRECT("Calculations!"&amp;ADDRESS(Calculations!$C184,24)))</f>
      </c>
      <c r="E184" s="43">
        <f ca="1">IF(ISERROR(FIND("C",INDIRECT("Calculations!"&amp;ADDRESS(Calculations!$C184,20)))),"","Y")</f>
      </c>
      <c r="F184" s="43">
        <f ca="1">IF(ISERROR(FIND("F",INDIRECT("Calculations!"&amp;ADDRESS(Calculations!$C184,20)))),"","Y")</f>
      </c>
      <c r="G184" s="43">
        <f ca="1">IF(ISERROR(FIND("M",INDIRECT("Calculations!"&amp;ADDRESS(Calculations!$C184,20)))),"","Y")</f>
      </c>
      <c r="H184" s="43">
        <f ca="1">IF(ISERROR(FIND("E",INDIRECT("Calculations!"&amp;ADDRESS(Calculations!$C184,20)))),"","Y")</f>
      </c>
      <c r="I184" s="43">
        <f ca="1">IF(ISERROR(FIND("B",INDIRECT("Calculations!"&amp;ADDRESS(Calculations!$C184,20)))),"","Y")</f>
      </c>
      <c r="J184" s="43">
        <f ca="1">IF(ISERROR(FIND("G",INDIRECT("Calculations!"&amp;ADDRESS(Calculations!$C184,20)))),"","Y")</f>
      </c>
      <c r="K184" s="43">
        <f ca="1">IF(ISERROR(FIND("T",INDIRECT("Calculations!"&amp;ADDRESS(Calculations!$C184,20)))),"","Y")</f>
      </c>
      <c r="L184" s="45">
        <f ca="1">IF(Calculations!A184&gt;Calculations!H$2,"",INDIRECT("Calculations!"&amp;ADDRESS(Calculations!$C184,22)))</f>
      </c>
      <c r="M184" s="45">
        <f>IF(Calculations!A184&gt;Calculations!H$2,"",Calculations!Y$2)</f>
      </c>
      <c r="N184" s="44">
        <f>IF(Calculations!A184&gt;Calculations!H$2,"",IF(Calculations!A184&gt;Calculations!F$2,Calculations!Z$2,Calculations!Z157))</f>
      </c>
      <c r="O184" s="45">
        <f>IF(Calculations!A184&gt;Calculations!H$2,"",IF(Calculations!A184&gt;Calculations!F$2,Calculations!AA$2,Calculations!AA157))</f>
      </c>
      <c r="P184" s="45">
        <f>IF(Calculations!A184&gt;Calculations!H$2,"",IF(Calculations!A184&gt;Calculations!F$2,Calculations!AB$2,Calculations!AB157))</f>
      </c>
      <c r="Q184" s="44">
        <f>IF(Calculations!A184&gt;Calculations!H$2,"",Calculations!AC$2)</f>
      </c>
      <c r="R184" s="44">
        <f>IF(Calculations!A184&gt;Calculations!H$2,"",Calculations!AD$2)</f>
      </c>
      <c r="S184" s="44">
        <f>IF(Calculations!A184&gt;Calculations!H$2,"",Calculations!AE$2)</f>
      </c>
      <c r="T184" s="44">
        <f>IF(Calculations!A184&gt;Calculations!H$2,"",Calculations!AF$2)</f>
      </c>
      <c r="U184" s="44">
        <f>IF(Calculations!A184&gt;Calculations!H$2,"",Calculations!AG$2)</f>
      </c>
      <c r="V184" s="44">
        <f>IF(Calculations!A184&gt;Calculations!H$2,"",Calculations!AH$2)</f>
      </c>
      <c r="W184" s="44">
        <f>IF(Calculations!A184&gt;Calculations!H$2,"",Calculations!AI$2)</f>
      </c>
      <c r="X184" s="46">
        <f>IF(Calculations!A184&gt;Calculations!H$2,"",IF(Calculations!A184&gt;Calculations!F$2,Calculations!AJ$2,Calculations!AJ157))</f>
      </c>
      <c r="Y184" s="44">
        <f>IF(Calculations!A184&gt;Calculations!H$2,"",IF(Calculations!A184&gt;Calculations!F$2,"",Calculations!AK157))</f>
      </c>
      <c r="Z184" s="45">
        <f ca="1">IF(Calculations!A184&gt;Calculations!H$2,"",INDIRECT("Calculations!"&amp;ADDRESS(Calculations!$C184,38)))</f>
      </c>
    </row>
    <row r="185" spans="1:26" ht="12.75">
      <c r="A185" s="42">
        <f>Calculations!B185</f>
      </c>
      <c r="B185" s="43">
        <f ca="1">IF(Calculations!A185&gt;Calculations!H$2,"",IF(Calculations!A185&gt;Calculations!F$2,INDIRECT("Calculations!"&amp;ADDRESS(Calculations!$C185,18)),""))</f>
      </c>
      <c r="C185" s="43">
        <f ca="1">IF(Calculations!A185&gt;Calculations!H$2,"",INDIRECT("Calculations!"&amp;ADDRESS(Calculations!$C185,19)))</f>
      </c>
      <c r="D185" s="47">
        <f ca="1">IF(Calculations!A185&gt;Calculations!H$2,"",INDIRECT("Calculations!"&amp;ADDRESS(Calculations!$C185,24)))</f>
      </c>
      <c r="E185" s="43">
        <f ca="1">IF(ISERROR(FIND("C",INDIRECT("Calculations!"&amp;ADDRESS(Calculations!$C185,20)))),"","Y")</f>
      </c>
      <c r="F185" s="43">
        <f ca="1">IF(ISERROR(FIND("F",INDIRECT("Calculations!"&amp;ADDRESS(Calculations!$C185,20)))),"","Y")</f>
      </c>
      <c r="G185" s="43">
        <f ca="1">IF(ISERROR(FIND("M",INDIRECT("Calculations!"&amp;ADDRESS(Calculations!$C185,20)))),"","Y")</f>
      </c>
      <c r="H185" s="43">
        <f ca="1">IF(ISERROR(FIND("E",INDIRECT("Calculations!"&amp;ADDRESS(Calculations!$C185,20)))),"","Y")</f>
      </c>
      <c r="I185" s="43">
        <f ca="1">IF(ISERROR(FIND("B",INDIRECT("Calculations!"&amp;ADDRESS(Calculations!$C185,20)))),"","Y")</f>
      </c>
      <c r="J185" s="43">
        <f ca="1">IF(ISERROR(FIND("G",INDIRECT("Calculations!"&amp;ADDRESS(Calculations!$C185,20)))),"","Y")</f>
      </c>
      <c r="K185" s="43">
        <f ca="1">IF(ISERROR(FIND("T",INDIRECT("Calculations!"&amp;ADDRESS(Calculations!$C185,20)))),"","Y")</f>
      </c>
      <c r="L185" s="45">
        <f ca="1">IF(Calculations!A185&gt;Calculations!H$2,"",INDIRECT("Calculations!"&amp;ADDRESS(Calculations!$C185,22)))</f>
      </c>
      <c r="M185" s="45">
        <f>IF(Calculations!A185&gt;Calculations!H$2,"",Calculations!Y$2)</f>
      </c>
      <c r="N185" s="44">
        <f>IF(Calculations!A185&gt;Calculations!H$2,"",IF(Calculations!A185&gt;Calculations!F$2,Calculations!Z$2,Calculations!Z158))</f>
      </c>
      <c r="O185" s="45">
        <f>IF(Calculations!A185&gt;Calculations!H$2,"",IF(Calculations!A185&gt;Calculations!F$2,Calculations!AA$2,Calculations!AA158))</f>
      </c>
      <c r="P185" s="45">
        <f>IF(Calculations!A185&gt;Calculations!H$2,"",IF(Calculations!A185&gt;Calculations!F$2,Calculations!AB$2,Calculations!AB158))</f>
      </c>
      <c r="Q185" s="44">
        <f>IF(Calculations!A185&gt;Calculations!H$2,"",Calculations!AC$2)</f>
      </c>
      <c r="R185" s="44">
        <f>IF(Calculations!A185&gt;Calculations!H$2,"",Calculations!AD$2)</f>
      </c>
      <c r="S185" s="44">
        <f>IF(Calculations!A185&gt;Calculations!H$2,"",Calculations!AE$2)</f>
      </c>
      <c r="T185" s="44">
        <f>IF(Calculations!A185&gt;Calculations!H$2,"",Calculations!AF$2)</f>
      </c>
      <c r="U185" s="44">
        <f>IF(Calculations!A185&gt;Calculations!H$2,"",Calculations!AG$2)</f>
      </c>
      <c r="V185" s="44">
        <f>IF(Calculations!A185&gt;Calculations!H$2,"",Calculations!AH$2)</f>
      </c>
      <c r="W185" s="44">
        <f>IF(Calculations!A185&gt;Calculations!H$2,"",Calculations!AI$2)</f>
      </c>
      <c r="X185" s="46">
        <f>IF(Calculations!A185&gt;Calculations!H$2,"",IF(Calculations!A185&gt;Calculations!F$2,Calculations!AJ$2,Calculations!AJ158))</f>
      </c>
      <c r="Y185" s="44">
        <f>IF(Calculations!A185&gt;Calculations!H$2,"",IF(Calculations!A185&gt;Calculations!F$2,"",Calculations!AK158))</f>
      </c>
      <c r="Z185" s="45">
        <f ca="1">IF(Calculations!A185&gt;Calculations!H$2,"",INDIRECT("Calculations!"&amp;ADDRESS(Calculations!$C185,38)))</f>
      </c>
    </row>
    <row r="186" spans="1:26" ht="12.75">
      <c r="A186" s="42">
        <f>Calculations!B186</f>
      </c>
      <c r="B186" s="43">
        <f ca="1">IF(Calculations!A186&gt;Calculations!H$2,"",IF(Calculations!A186&gt;Calculations!F$2,INDIRECT("Calculations!"&amp;ADDRESS(Calculations!$C186,18)),""))</f>
      </c>
      <c r="C186" s="43">
        <f ca="1">IF(Calculations!A186&gt;Calculations!H$2,"",INDIRECT("Calculations!"&amp;ADDRESS(Calculations!$C186,19)))</f>
      </c>
      <c r="D186" s="47">
        <f ca="1">IF(Calculations!A186&gt;Calculations!H$2,"",INDIRECT("Calculations!"&amp;ADDRESS(Calculations!$C186,24)))</f>
      </c>
      <c r="E186" s="43">
        <f ca="1">IF(ISERROR(FIND("C",INDIRECT("Calculations!"&amp;ADDRESS(Calculations!$C186,20)))),"","Y")</f>
      </c>
      <c r="F186" s="43">
        <f ca="1">IF(ISERROR(FIND("F",INDIRECT("Calculations!"&amp;ADDRESS(Calculations!$C186,20)))),"","Y")</f>
      </c>
      <c r="G186" s="43">
        <f ca="1">IF(ISERROR(FIND("M",INDIRECT("Calculations!"&amp;ADDRESS(Calculations!$C186,20)))),"","Y")</f>
      </c>
      <c r="H186" s="43">
        <f ca="1">IF(ISERROR(FIND("E",INDIRECT("Calculations!"&amp;ADDRESS(Calculations!$C186,20)))),"","Y")</f>
      </c>
      <c r="I186" s="43">
        <f ca="1">IF(ISERROR(FIND("B",INDIRECT("Calculations!"&amp;ADDRESS(Calculations!$C186,20)))),"","Y")</f>
      </c>
      <c r="J186" s="43">
        <f ca="1">IF(ISERROR(FIND("G",INDIRECT("Calculations!"&amp;ADDRESS(Calculations!$C186,20)))),"","Y")</f>
      </c>
      <c r="K186" s="43">
        <f ca="1">IF(ISERROR(FIND("T",INDIRECT("Calculations!"&amp;ADDRESS(Calculations!$C186,20)))),"","Y")</f>
      </c>
      <c r="L186" s="45">
        <f ca="1">IF(Calculations!A186&gt;Calculations!H$2,"",INDIRECT("Calculations!"&amp;ADDRESS(Calculations!$C186,22)))</f>
      </c>
      <c r="M186" s="45">
        <f>IF(Calculations!A186&gt;Calculations!H$2,"",Calculations!Y$2)</f>
      </c>
      <c r="N186" s="44">
        <f>IF(Calculations!A186&gt;Calculations!H$2,"",IF(Calculations!A186&gt;Calculations!F$2,Calculations!Z$2,Calculations!Z159))</f>
      </c>
      <c r="O186" s="45">
        <f>IF(Calculations!A186&gt;Calculations!H$2,"",IF(Calculations!A186&gt;Calculations!F$2,Calculations!AA$2,Calculations!AA159))</f>
      </c>
      <c r="P186" s="45">
        <f>IF(Calculations!A186&gt;Calculations!H$2,"",IF(Calculations!A186&gt;Calculations!F$2,Calculations!AB$2,Calculations!AB159))</f>
      </c>
      <c r="Q186" s="44">
        <f>IF(Calculations!A186&gt;Calculations!H$2,"",Calculations!AC$2)</f>
      </c>
      <c r="R186" s="44">
        <f>IF(Calculations!A186&gt;Calculations!H$2,"",Calculations!AD$2)</f>
      </c>
      <c r="S186" s="44">
        <f>IF(Calculations!A186&gt;Calculations!H$2,"",Calculations!AE$2)</f>
      </c>
      <c r="T186" s="44">
        <f>IF(Calculations!A186&gt;Calculations!H$2,"",Calculations!AF$2)</f>
      </c>
      <c r="U186" s="44">
        <f>IF(Calculations!A186&gt;Calculations!H$2,"",Calculations!AG$2)</f>
      </c>
      <c r="V186" s="44">
        <f>IF(Calculations!A186&gt;Calculations!H$2,"",Calculations!AH$2)</f>
      </c>
      <c r="W186" s="44">
        <f>IF(Calculations!A186&gt;Calculations!H$2,"",Calculations!AI$2)</f>
      </c>
      <c r="X186" s="46">
        <f>IF(Calculations!A186&gt;Calculations!H$2,"",IF(Calculations!A186&gt;Calculations!F$2,Calculations!AJ$2,Calculations!AJ159))</f>
      </c>
      <c r="Y186" s="44">
        <f>IF(Calculations!A186&gt;Calculations!H$2,"",IF(Calculations!A186&gt;Calculations!F$2,"",Calculations!AK159))</f>
      </c>
      <c r="Z186" s="45">
        <f ca="1">IF(Calculations!A186&gt;Calculations!H$2,"",INDIRECT("Calculations!"&amp;ADDRESS(Calculations!$C186,38)))</f>
      </c>
    </row>
    <row r="187" spans="1:26" ht="12.75">
      <c r="A187" s="42">
        <f>Calculations!B187</f>
      </c>
      <c r="B187" s="43">
        <f ca="1">IF(Calculations!A187&gt;Calculations!H$2,"",IF(Calculations!A187&gt;Calculations!F$2,INDIRECT("Calculations!"&amp;ADDRESS(Calculations!$C187,18)),""))</f>
      </c>
      <c r="C187" s="43">
        <f ca="1">IF(Calculations!A187&gt;Calculations!H$2,"",INDIRECT("Calculations!"&amp;ADDRESS(Calculations!$C187,19)))</f>
      </c>
      <c r="D187" s="47">
        <f ca="1">IF(Calculations!A187&gt;Calculations!H$2,"",INDIRECT("Calculations!"&amp;ADDRESS(Calculations!$C187,24)))</f>
      </c>
      <c r="E187" s="43">
        <f ca="1">IF(ISERROR(FIND("C",INDIRECT("Calculations!"&amp;ADDRESS(Calculations!$C187,20)))),"","Y")</f>
      </c>
      <c r="F187" s="43">
        <f ca="1">IF(ISERROR(FIND("F",INDIRECT("Calculations!"&amp;ADDRESS(Calculations!$C187,20)))),"","Y")</f>
      </c>
      <c r="G187" s="43">
        <f ca="1">IF(ISERROR(FIND("M",INDIRECT("Calculations!"&amp;ADDRESS(Calculations!$C187,20)))),"","Y")</f>
      </c>
      <c r="H187" s="43">
        <f ca="1">IF(ISERROR(FIND("E",INDIRECT("Calculations!"&amp;ADDRESS(Calculations!$C187,20)))),"","Y")</f>
      </c>
      <c r="I187" s="43">
        <f ca="1">IF(ISERROR(FIND("B",INDIRECT("Calculations!"&amp;ADDRESS(Calculations!$C187,20)))),"","Y")</f>
      </c>
      <c r="J187" s="43">
        <f ca="1">IF(ISERROR(FIND("G",INDIRECT("Calculations!"&amp;ADDRESS(Calculations!$C187,20)))),"","Y")</f>
      </c>
      <c r="K187" s="43">
        <f ca="1">IF(ISERROR(FIND("T",INDIRECT("Calculations!"&amp;ADDRESS(Calculations!$C187,20)))),"","Y")</f>
      </c>
      <c r="L187" s="45">
        <f ca="1">IF(Calculations!A187&gt;Calculations!H$2,"",INDIRECT("Calculations!"&amp;ADDRESS(Calculations!$C187,22)))</f>
      </c>
      <c r="M187" s="45">
        <f>IF(Calculations!A187&gt;Calculations!H$2,"",Calculations!Y$2)</f>
      </c>
      <c r="N187" s="44">
        <f>IF(Calculations!A187&gt;Calculations!H$2,"",IF(Calculations!A187&gt;Calculations!F$2,Calculations!Z$2,Calculations!Z160))</f>
      </c>
      <c r="O187" s="45">
        <f>IF(Calculations!A187&gt;Calculations!H$2,"",IF(Calculations!A187&gt;Calculations!F$2,Calculations!AA$2,Calculations!AA160))</f>
      </c>
      <c r="P187" s="45">
        <f>IF(Calculations!A187&gt;Calculations!H$2,"",IF(Calculations!A187&gt;Calculations!F$2,Calculations!AB$2,Calculations!AB160))</f>
      </c>
      <c r="Q187" s="44">
        <f>IF(Calculations!A187&gt;Calculations!H$2,"",Calculations!AC$2)</f>
      </c>
      <c r="R187" s="44">
        <f>IF(Calculations!A187&gt;Calculations!H$2,"",Calculations!AD$2)</f>
      </c>
      <c r="S187" s="44">
        <f>IF(Calculations!A187&gt;Calculations!H$2,"",Calculations!AE$2)</f>
      </c>
      <c r="T187" s="44">
        <f>IF(Calculations!A187&gt;Calculations!H$2,"",Calculations!AF$2)</f>
      </c>
      <c r="U187" s="44">
        <f>IF(Calculations!A187&gt;Calculations!H$2,"",Calculations!AG$2)</f>
      </c>
      <c r="V187" s="44">
        <f>IF(Calculations!A187&gt;Calculations!H$2,"",Calculations!AH$2)</f>
      </c>
      <c r="W187" s="44">
        <f>IF(Calculations!A187&gt;Calculations!H$2,"",Calculations!AI$2)</f>
      </c>
      <c r="X187" s="46">
        <f>IF(Calculations!A187&gt;Calculations!H$2,"",IF(Calculations!A187&gt;Calculations!F$2,Calculations!AJ$2,Calculations!AJ160))</f>
      </c>
      <c r="Y187" s="44">
        <f>IF(Calculations!A187&gt;Calculations!H$2,"",IF(Calculations!A187&gt;Calculations!F$2,"",Calculations!AK160))</f>
      </c>
      <c r="Z187" s="45">
        <f ca="1">IF(Calculations!A187&gt;Calculations!H$2,"",INDIRECT("Calculations!"&amp;ADDRESS(Calculations!$C187,38)))</f>
      </c>
    </row>
    <row r="188" spans="1:26" ht="12.75">
      <c r="A188" s="42">
        <f>Calculations!B188</f>
      </c>
      <c r="B188" s="43">
        <f ca="1">IF(Calculations!A188&gt;Calculations!H$2,"",IF(Calculations!A188&gt;Calculations!F$2,INDIRECT("Calculations!"&amp;ADDRESS(Calculations!$C188,18)),""))</f>
      </c>
      <c r="C188" s="43">
        <f ca="1">IF(Calculations!A188&gt;Calculations!H$2,"",INDIRECT("Calculations!"&amp;ADDRESS(Calculations!$C188,19)))</f>
      </c>
      <c r="D188" s="47">
        <f ca="1">IF(Calculations!A188&gt;Calculations!H$2,"",INDIRECT("Calculations!"&amp;ADDRESS(Calculations!$C188,24)))</f>
      </c>
      <c r="E188" s="43">
        <f ca="1">IF(ISERROR(FIND("C",INDIRECT("Calculations!"&amp;ADDRESS(Calculations!$C188,20)))),"","Y")</f>
      </c>
      <c r="F188" s="43">
        <f ca="1">IF(ISERROR(FIND("F",INDIRECT("Calculations!"&amp;ADDRESS(Calculations!$C188,20)))),"","Y")</f>
      </c>
      <c r="G188" s="43">
        <f ca="1">IF(ISERROR(FIND("M",INDIRECT("Calculations!"&amp;ADDRESS(Calculations!$C188,20)))),"","Y")</f>
      </c>
      <c r="H188" s="43">
        <f ca="1">IF(ISERROR(FIND("E",INDIRECT("Calculations!"&amp;ADDRESS(Calculations!$C188,20)))),"","Y")</f>
      </c>
      <c r="I188" s="43">
        <f ca="1">IF(ISERROR(FIND("B",INDIRECT("Calculations!"&amp;ADDRESS(Calculations!$C188,20)))),"","Y")</f>
      </c>
      <c r="J188" s="43">
        <f ca="1">IF(ISERROR(FIND("G",INDIRECT("Calculations!"&amp;ADDRESS(Calculations!$C188,20)))),"","Y")</f>
      </c>
      <c r="K188" s="43">
        <f ca="1">IF(ISERROR(FIND("T",INDIRECT("Calculations!"&amp;ADDRESS(Calculations!$C188,20)))),"","Y")</f>
      </c>
      <c r="L188" s="45">
        <f ca="1">IF(Calculations!A188&gt;Calculations!H$2,"",INDIRECT("Calculations!"&amp;ADDRESS(Calculations!$C188,22)))</f>
      </c>
      <c r="M188" s="45">
        <f>IF(Calculations!A188&gt;Calculations!H$2,"",Calculations!Y$2)</f>
      </c>
      <c r="N188" s="44">
        <f>IF(Calculations!A188&gt;Calculations!H$2,"",IF(Calculations!A188&gt;Calculations!F$2,Calculations!Z$2,Calculations!Z161))</f>
      </c>
      <c r="O188" s="45">
        <f>IF(Calculations!A188&gt;Calculations!H$2,"",IF(Calculations!A188&gt;Calculations!F$2,Calculations!AA$2,Calculations!AA161))</f>
      </c>
      <c r="P188" s="45">
        <f>IF(Calculations!A188&gt;Calculations!H$2,"",IF(Calculations!A188&gt;Calculations!F$2,Calculations!AB$2,Calculations!AB161))</f>
      </c>
      <c r="Q188" s="44">
        <f>IF(Calculations!A188&gt;Calculations!H$2,"",Calculations!AC$2)</f>
      </c>
      <c r="R188" s="44">
        <f>IF(Calculations!A188&gt;Calculations!H$2,"",Calculations!AD$2)</f>
      </c>
      <c r="S188" s="44">
        <f>IF(Calculations!A188&gt;Calculations!H$2,"",Calculations!AE$2)</f>
      </c>
      <c r="T188" s="44">
        <f>IF(Calculations!A188&gt;Calculations!H$2,"",Calculations!AF$2)</f>
      </c>
      <c r="U188" s="44">
        <f>IF(Calculations!A188&gt;Calculations!H$2,"",Calculations!AG$2)</f>
      </c>
      <c r="V188" s="44">
        <f>IF(Calculations!A188&gt;Calculations!H$2,"",Calculations!AH$2)</f>
      </c>
      <c r="W188" s="44">
        <f>IF(Calculations!A188&gt;Calculations!H$2,"",Calculations!AI$2)</f>
      </c>
      <c r="X188" s="46">
        <f>IF(Calculations!A188&gt;Calculations!H$2,"",IF(Calculations!A188&gt;Calculations!F$2,Calculations!AJ$2,Calculations!AJ161))</f>
      </c>
      <c r="Y188" s="44">
        <f>IF(Calculations!A188&gt;Calculations!H$2,"",IF(Calculations!A188&gt;Calculations!F$2,"",Calculations!AK161))</f>
      </c>
      <c r="Z188" s="45">
        <f ca="1">IF(Calculations!A188&gt;Calculations!H$2,"",INDIRECT("Calculations!"&amp;ADDRESS(Calculations!$C188,38)))</f>
      </c>
    </row>
    <row r="189" spans="1:26" ht="12.75">
      <c r="A189" s="42">
        <f>Calculations!B189</f>
      </c>
      <c r="B189" s="43">
        <f ca="1">IF(Calculations!A189&gt;Calculations!H$2,"",IF(Calculations!A189&gt;Calculations!F$2,INDIRECT("Calculations!"&amp;ADDRESS(Calculations!$C189,18)),""))</f>
      </c>
      <c r="C189" s="43">
        <f ca="1">IF(Calculations!A189&gt;Calculations!H$2,"",INDIRECT("Calculations!"&amp;ADDRESS(Calculations!$C189,19)))</f>
      </c>
      <c r="D189" s="47">
        <f ca="1">IF(Calculations!A189&gt;Calculations!H$2,"",INDIRECT("Calculations!"&amp;ADDRESS(Calculations!$C189,24)))</f>
      </c>
      <c r="E189" s="43">
        <f ca="1">IF(ISERROR(FIND("C",INDIRECT("Calculations!"&amp;ADDRESS(Calculations!$C189,20)))),"","Y")</f>
      </c>
      <c r="F189" s="43">
        <f ca="1">IF(ISERROR(FIND("F",INDIRECT("Calculations!"&amp;ADDRESS(Calculations!$C189,20)))),"","Y")</f>
      </c>
      <c r="G189" s="43">
        <f ca="1">IF(ISERROR(FIND("M",INDIRECT("Calculations!"&amp;ADDRESS(Calculations!$C189,20)))),"","Y")</f>
      </c>
      <c r="H189" s="43">
        <f ca="1">IF(ISERROR(FIND("E",INDIRECT("Calculations!"&amp;ADDRESS(Calculations!$C189,20)))),"","Y")</f>
      </c>
      <c r="I189" s="43">
        <f ca="1">IF(ISERROR(FIND("B",INDIRECT("Calculations!"&amp;ADDRESS(Calculations!$C189,20)))),"","Y")</f>
      </c>
      <c r="J189" s="43">
        <f ca="1">IF(ISERROR(FIND("G",INDIRECT("Calculations!"&amp;ADDRESS(Calculations!$C189,20)))),"","Y")</f>
      </c>
      <c r="K189" s="43">
        <f ca="1">IF(ISERROR(FIND("T",INDIRECT("Calculations!"&amp;ADDRESS(Calculations!$C189,20)))),"","Y")</f>
      </c>
      <c r="L189" s="45">
        <f ca="1">IF(Calculations!A189&gt;Calculations!H$2,"",INDIRECT("Calculations!"&amp;ADDRESS(Calculations!$C189,22)))</f>
      </c>
      <c r="M189" s="45">
        <f>IF(Calculations!A189&gt;Calculations!H$2,"",Calculations!Y$2)</f>
      </c>
      <c r="N189" s="44">
        <f>IF(Calculations!A189&gt;Calculations!H$2,"",IF(Calculations!A189&gt;Calculations!F$2,Calculations!Z$2,Calculations!Z162))</f>
      </c>
      <c r="O189" s="45">
        <f>IF(Calculations!A189&gt;Calculations!H$2,"",IF(Calculations!A189&gt;Calculations!F$2,Calculations!AA$2,Calculations!AA162))</f>
      </c>
      <c r="P189" s="45">
        <f>IF(Calculations!A189&gt;Calculations!H$2,"",IF(Calculations!A189&gt;Calculations!F$2,Calculations!AB$2,Calculations!AB162))</f>
      </c>
      <c r="Q189" s="44">
        <f>IF(Calculations!A189&gt;Calculations!H$2,"",Calculations!AC$2)</f>
      </c>
      <c r="R189" s="44">
        <f>IF(Calculations!A189&gt;Calculations!H$2,"",Calculations!AD$2)</f>
      </c>
      <c r="S189" s="44">
        <f>IF(Calculations!A189&gt;Calculations!H$2,"",Calculations!AE$2)</f>
      </c>
      <c r="T189" s="44">
        <f>IF(Calculations!A189&gt;Calculations!H$2,"",Calculations!AF$2)</f>
      </c>
      <c r="U189" s="44">
        <f>IF(Calculations!A189&gt;Calculations!H$2,"",Calculations!AG$2)</f>
      </c>
      <c r="V189" s="44">
        <f>IF(Calculations!A189&gt;Calculations!H$2,"",Calculations!AH$2)</f>
      </c>
      <c r="W189" s="44">
        <f>IF(Calculations!A189&gt;Calculations!H$2,"",Calculations!AI$2)</f>
      </c>
      <c r="X189" s="46">
        <f>IF(Calculations!A189&gt;Calculations!H$2,"",IF(Calculations!A189&gt;Calculations!F$2,Calculations!AJ$2,Calculations!AJ162))</f>
      </c>
      <c r="Y189" s="44">
        <f>IF(Calculations!A189&gt;Calculations!H$2,"",IF(Calculations!A189&gt;Calculations!F$2,"",Calculations!AK162))</f>
      </c>
      <c r="Z189" s="45">
        <f ca="1">IF(Calculations!A189&gt;Calculations!H$2,"",INDIRECT("Calculations!"&amp;ADDRESS(Calculations!$C189,38)))</f>
      </c>
    </row>
    <row r="190" spans="1:26" ht="12.75">
      <c r="A190" s="42">
        <f>Calculations!B190</f>
      </c>
      <c r="B190" s="43">
        <f ca="1">IF(Calculations!A190&gt;Calculations!H$2,"",IF(Calculations!A190&gt;Calculations!F$2,INDIRECT("Calculations!"&amp;ADDRESS(Calculations!$C190,18)),""))</f>
      </c>
      <c r="C190" s="43">
        <f ca="1">IF(Calculations!A190&gt;Calculations!H$2,"",INDIRECT("Calculations!"&amp;ADDRESS(Calculations!$C190,19)))</f>
      </c>
      <c r="D190" s="47">
        <f ca="1">IF(Calculations!A190&gt;Calculations!H$2,"",INDIRECT("Calculations!"&amp;ADDRESS(Calculations!$C190,24)))</f>
      </c>
      <c r="E190" s="43">
        <f ca="1">IF(ISERROR(FIND("C",INDIRECT("Calculations!"&amp;ADDRESS(Calculations!$C190,20)))),"","Y")</f>
      </c>
      <c r="F190" s="43">
        <f ca="1">IF(ISERROR(FIND("F",INDIRECT("Calculations!"&amp;ADDRESS(Calculations!$C190,20)))),"","Y")</f>
      </c>
      <c r="G190" s="43">
        <f ca="1">IF(ISERROR(FIND("M",INDIRECT("Calculations!"&amp;ADDRESS(Calculations!$C190,20)))),"","Y")</f>
      </c>
      <c r="H190" s="43">
        <f ca="1">IF(ISERROR(FIND("E",INDIRECT("Calculations!"&amp;ADDRESS(Calculations!$C190,20)))),"","Y")</f>
      </c>
      <c r="I190" s="43">
        <f ca="1">IF(ISERROR(FIND("B",INDIRECT("Calculations!"&amp;ADDRESS(Calculations!$C190,20)))),"","Y")</f>
      </c>
      <c r="J190" s="43">
        <f ca="1">IF(ISERROR(FIND("G",INDIRECT("Calculations!"&amp;ADDRESS(Calculations!$C190,20)))),"","Y")</f>
      </c>
      <c r="K190" s="43">
        <f ca="1">IF(ISERROR(FIND("T",INDIRECT("Calculations!"&amp;ADDRESS(Calculations!$C190,20)))),"","Y")</f>
      </c>
      <c r="L190" s="45">
        <f ca="1">IF(Calculations!A190&gt;Calculations!H$2,"",INDIRECT("Calculations!"&amp;ADDRESS(Calculations!$C190,22)))</f>
      </c>
      <c r="M190" s="45">
        <f>IF(Calculations!A190&gt;Calculations!H$2,"",Calculations!Y$2)</f>
      </c>
      <c r="N190" s="44">
        <f>IF(Calculations!A190&gt;Calculations!H$2,"",IF(Calculations!A190&gt;Calculations!F$2,Calculations!Z$2,Calculations!Z163))</f>
      </c>
      <c r="O190" s="45">
        <f>IF(Calculations!A190&gt;Calculations!H$2,"",IF(Calculations!A190&gt;Calculations!F$2,Calculations!AA$2,Calculations!AA163))</f>
      </c>
      <c r="P190" s="45">
        <f>IF(Calculations!A190&gt;Calculations!H$2,"",IF(Calculations!A190&gt;Calculations!F$2,Calculations!AB$2,Calculations!AB163))</f>
      </c>
      <c r="Q190" s="44">
        <f>IF(Calculations!A190&gt;Calculations!H$2,"",Calculations!AC$2)</f>
      </c>
      <c r="R190" s="44">
        <f>IF(Calculations!A190&gt;Calculations!H$2,"",Calculations!AD$2)</f>
      </c>
      <c r="S190" s="44">
        <f>IF(Calculations!A190&gt;Calculations!H$2,"",Calculations!AE$2)</f>
      </c>
      <c r="T190" s="44">
        <f>IF(Calculations!A190&gt;Calculations!H$2,"",Calculations!AF$2)</f>
      </c>
      <c r="U190" s="44">
        <f>IF(Calculations!A190&gt;Calculations!H$2,"",Calculations!AG$2)</f>
      </c>
      <c r="V190" s="44">
        <f>IF(Calculations!A190&gt;Calculations!H$2,"",Calculations!AH$2)</f>
      </c>
      <c r="W190" s="44">
        <f>IF(Calculations!A190&gt;Calculations!H$2,"",Calculations!AI$2)</f>
      </c>
      <c r="X190" s="46">
        <f>IF(Calculations!A190&gt;Calculations!H$2,"",IF(Calculations!A190&gt;Calculations!F$2,Calculations!AJ$2,Calculations!AJ163))</f>
      </c>
      <c r="Y190" s="44">
        <f>IF(Calculations!A190&gt;Calculations!H$2,"",IF(Calculations!A190&gt;Calculations!F$2,"",Calculations!AK163))</f>
      </c>
      <c r="Z190" s="45">
        <f ca="1">IF(Calculations!A190&gt;Calculations!H$2,"",INDIRECT("Calculations!"&amp;ADDRESS(Calculations!$C190,38)))</f>
      </c>
    </row>
    <row r="191" spans="1:26" ht="12.75">
      <c r="A191" s="42">
        <f>Calculations!B191</f>
      </c>
      <c r="B191" s="43">
        <f ca="1">IF(Calculations!A191&gt;Calculations!H$2,"",IF(Calculations!A191&gt;Calculations!F$2,INDIRECT("Calculations!"&amp;ADDRESS(Calculations!$C191,18)),""))</f>
      </c>
      <c r="C191" s="43">
        <f ca="1">IF(Calculations!A191&gt;Calculations!H$2,"",INDIRECT("Calculations!"&amp;ADDRESS(Calculations!$C191,19)))</f>
      </c>
      <c r="D191" s="47">
        <f ca="1">IF(Calculations!A191&gt;Calculations!H$2,"",INDIRECT("Calculations!"&amp;ADDRESS(Calculations!$C191,24)))</f>
      </c>
      <c r="E191" s="43">
        <f ca="1">IF(ISERROR(FIND("C",INDIRECT("Calculations!"&amp;ADDRESS(Calculations!$C191,20)))),"","Y")</f>
      </c>
      <c r="F191" s="43">
        <f ca="1">IF(ISERROR(FIND("F",INDIRECT("Calculations!"&amp;ADDRESS(Calculations!$C191,20)))),"","Y")</f>
      </c>
      <c r="G191" s="43">
        <f ca="1">IF(ISERROR(FIND("M",INDIRECT("Calculations!"&amp;ADDRESS(Calculations!$C191,20)))),"","Y")</f>
      </c>
      <c r="H191" s="43">
        <f ca="1">IF(ISERROR(FIND("E",INDIRECT("Calculations!"&amp;ADDRESS(Calculations!$C191,20)))),"","Y")</f>
      </c>
      <c r="I191" s="43">
        <f ca="1">IF(ISERROR(FIND("B",INDIRECT("Calculations!"&amp;ADDRESS(Calculations!$C191,20)))),"","Y")</f>
      </c>
      <c r="J191" s="43">
        <f ca="1">IF(ISERROR(FIND("G",INDIRECT("Calculations!"&amp;ADDRESS(Calculations!$C191,20)))),"","Y")</f>
      </c>
      <c r="K191" s="43">
        <f ca="1">IF(ISERROR(FIND("T",INDIRECT("Calculations!"&amp;ADDRESS(Calculations!$C191,20)))),"","Y")</f>
      </c>
      <c r="L191" s="45">
        <f ca="1">IF(Calculations!A191&gt;Calculations!H$2,"",INDIRECT("Calculations!"&amp;ADDRESS(Calculations!$C191,22)))</f>
      </c>
      <c r="M191" s="45">
        <f>IF(Calculations!A191&gt;Calculations!H$2,"",Calculations!Y$2)</f>
      </c>
      <c r="N191" s="44">
        <f>IF(Calculations!A191&gt;Calculations!H$2,"",IF(Calculations!A191&gt;Calculations!F$2,Calculations!Z$2,Calculations!Z164))</f>
      </c>
      <c r="O191" s="45">
        <f>IF(Calculations!A191&gt;Calculations!H$2,"",IF(Calculations!A191&gt;Calculations!F$2,Calculations!AA$2,Calculations!AA164))</f>
      </c>
      <c r="P191" s="45">
        <f>IF(Calculations!A191&gt;Calculations!H$2,"",IF(Calculations!A191&gt;Calculations!F$2,Calculations!AB$2,Calculations!AB164))</f>
      </c>
      <c r="Q191" s="44">
        <f>IF(Calculations!A191&gt;Calculations!H$2,"",Calculations!AC$2)</f>
      </c>
      <c r="R191" s="44">
        <f>IF(Calculations!A191&gt;Calculations!H$2,"",Calculations!AD$2)</f>
      </c>
      <c r="S191" s="44">
        <f>IF(Calculations!A191&gt;Calculations!H$2,"",Calculations!AE$2)</f>
      </c>
      <c r="T191" s="44">
        <f>IF(Calculations!A191&gt;Calculations!H$2,"",Calculations!AF$2)</f>
      </c>
      <c r="U191" s="44">
        <f>IF(Calculations!A191&gt;Calculations!H$2,"",Calculations!AG$2)</f>
      </c>
      <c r="V191" s="44">
        <f>IF(Calculations!A191&gt;Calculations!H$2,"",Calculations!AH$2)</f>
      </c>
      <c r="W191" s="44">
        <f>IF(Calculations!A191&gt;Calculations!H$2,"",Calculations!AI$2)</f>
      </c>
      <c r="X191" s="46">
        <f>IF(Calculations!A191&gt;Calculations!H$2,"",IF(Calculations!A191&gt;Calculations!F$2,Calculations!AJ$2,Calculations!AJ164))</f>
      </c>
      <c r="Y191" s="44">
        <f>IF(Calculations!A191&gt;Calculations!H$2,"",IF(Calculations!A191&gt;Calculations!F$2,"",Calculations!AK164))</f>
      </c>
      <c r="Z191" s="45">
        <f ca="1">IF(Calculations!A191&gt;Calculations!H$2,"",INDIRECT("Calculations!"&amp;ADDRESS(Calculations!$C191,38)))</f>
      </c>
    </row>
    <row r="192" spans="1:26" ht="12.75">
      <c r="A192" s="42">
        <f>Calculations!B192</f>
      </c>
      <c r="B192" s="43">
        <f ca="1">IF(Calculations!A192&gt;Calculations!H$2,"",IF(Calculations!A192&gt;Calculations!F$2,INDIRECT("Calculations!"&amp;ADDRESS(Calculations!$C192,18)),""))</f>
      </c>
      <c r="C192" s="43">
        <f ca="1">IF(Calculations!A192&gt;Calculations!H$2,"",INDIRECT("Calculations!"&amp;ADDRESS(Calculations!$C192,19)))</f>
      </c>
      <c r="D192" s="47">
        <f ca="1">IF(Calculations!A192&gt;Calculations!H$2,"",INDIRECT("Calculations!"&amp;ADDRESS(Calculations!$C192,24)))</f>
      </c>
      <c r="E192" s="43">
        <f ca="1">IF(ISERROR(FIND("C",INDIRECT("Calculations!"&amp;ADDRESS(Calculations!$C192,20)))),"","Y")</f>
      </c>
      <c r="F192" s="43">
        <f ca="1">IF(ISERROR(FIND("F",INDIRECT("Calculations!"&amp;ADDRESS(Calculations!$C192,20)))),"","Y")</f>
      </c>
      <c r="G192" s="43">
        <f ca="1">IF(ISERROR(FIND("M",INDIRECT("Calculations!"&amp;ADDRESS(Calculations!$C192,20)))),"","Y")</f>
      </c>
      <c r="H192" s="43">
        <f ca="1">IF(ISERROR(FIND("E",INDIRECT("Calculations!"&amp;ADDRESS(Calculations!$C192,20)))),"","Y")</f>
      </c>
      <c r="I192" s="43">
        <f ca="1">IF(ISERROR(FIND("B",INDIRECT("Calculations!"&amp;ADDRESS(Calculations!$C192,20)))),"","Y")</f>
      </c>
      <c r="J192" s="43">
        <f ca="1">IF(ISERROR(FIND("G",INDIRECT("Calculations!"&amp;ADDRESS(Calculations!$C192,20)))),"","Y")</f>
      </c>
      <c r="K192" s="43">
        <f ca="1">IF(ISERROR(FIND("T",INDIRECT("Calculations!"&amp;ADDRESS(Calculations!$C192,20)))),"","Y")</f>
      </c>
      <c r="L192" s="45">
        <f ca="1">IF(Calculations!A192&gt;Calculations!H$2,"",INDIRECT("Calculations!"&amp;ADDRESS(Calculations!$C192,22)))</f>
      </c>
      <c r="M192" s="45">
        <f>IF(Calculations!A192&gt;Calculations!H$2,"",Calculations!Y$2)</f>
      </c>
      <c r="N192" s="44">
        <f>IF(Calculations!A192&gt;Calculations!H$2,"",IF(Calculations!A192&gt;Calculations!F$2,Calculations!Z$2,Calculations!Z165))</f>
      </c>
      <c r="O192" s="45">
        <f>IF(Calculations!A192&gt;Calculations!H$2,"",IF(Calculations!A192&gt;Calculations!F$2,Calculations!AA$2,Calculations!AA165))</f>
      </c>
      <c r="P192" s="45">
        <f>IF(Calculations!A192&gt;Calculations!H$2,"",IF(Calculations!A192&gt;Calculations!F$2,Calculations!AB$2,Calculations!AB165))</f>
      </c>
      <c r="Q192" s="44">
        <f>IF(Calculations!A192&gt;Calculations!H$2,"",Calculations!AC$2)</f>
      </c>
      <c r="R192" s="44">
        <f>IF(Calculations!A192&gt;Calculations!H$2,"",Calculations!AD$2)</f>
      </c>
      <c r="S192" s="44">
        <f>IF(Calculations!A192&gt;Calculations!H$2,"",Calculations!AE$2)</f>
      </c>
      <c r="T192" s="44">
        <f>IF(Calculations!A192&gt;Calculations!H$2,"",Calculations!AF$2)</f>
      </c>
      <c r="U192" s="44">
        <f>IF(Calculations!A192&gt;Calculations!H$2,"",Calculations!AG$2)</f>
      </c>
      <c r="V192" s="44">
        <f>IF(Calculations!A192&gt;Calculations!H$2,"",Calculations!AH$2)</f>
      </c>
      <c r="W192" s="44">
        <f>IF(Calculations!A192&gt;Calculations!H$2,"",Calculations!AI$2)</f>
      </c>
      <c r="X192" s="46">
        <f>IF(Calculations!A192&gt;Calculations!H$2,"",IF(Calculations!A192&gt;Calculations!F$2,Calculations!AJ$2,Calculations!AJ165))</f>
      </c>
      <c r="Y192" s="44">
        <f>IF(Calculations!A192&gt;Calculations!H$2,"",IF(Calculations!A192&gt;Calculations!F$2,"",Calculations!AK165))</f>
      </c>
      <c r="Z192" s="45">
        <f ca="1">IF(Calculations!A192&gt;Calculations!H$2,"",INDIRECT("Calculations!"&amp;ADDRESS(Calculations!$C192,38)))</f>
      </c>
    </row>
    <row r="193" spans="1:26" ht="12.75">
      <c r="A193" s="42">
        <f>Calculations!B193</f>
      </c>
      <c r="B193" s="43">
        <f ca="1">IF(Calculations!A193&gt;Calculations!H$2,"",IF(Calculations!A193&gt;Calculations!F$2,INDIRECT("Calculations!"&amp;ADDRESS(Calculations!$C193,18)),""))</f>
      </c>
      <c r="C193" s="43">
        <f ca="1">IF(Calculations!A193&gt;Calculations!H$2,"",INDIRECT("Calculations!"&amp;ADDRESS(Calculations!$C193,19)))</f>
      </c>
      <c r="D193" s="47">
        <f ca="1">IF(Calculations!A193&gt;Calculations!H$2,"",INDIRECT("Calculations!"&amp;ADDRESS(Calculations!$C193,24)))</f>
      </c>
      <c r="E193" s="43">
        <f ca="1">IF(ISERROR(FIND("C",INDIRECT("Calculations!"&amp;ADDRESS(Calculations!$C193,20)))),"","Y")</f>
      </c>
      <c r="F193" s="43">
        <f ca="1">IF(ISERROR(FIND("F",INDIRECT("Calculations!"&amp;ADDRESS(Calculations!$C193,20)))),"","Y")</f>
      </c>
      <c r="G193" s="43">
        <f ca="1">IF(ISERROR(FIND("M",INDIRECT("Calculations!"&amp;ADDRESS(Calculations!$C193,20)))),"","Y")</f>
      </c>
      <c r="H193" s="43">
        <f ca="1">IF(ISERROR(FIND("E",INDIRECT("Calculations!"&amp;ADDRESS(Calculations!$C193,20)))),"","Y")</f>
      </c>
      <c r="I193" s="43">
        <f ca="1">IF(ISERROR(FIND("B",INDIRECT("Calculations!"&amp;ADDRESS(Calculations!$C193,20)))),"","Y")</f>
      </c>
      <c r="J193" s="43">
        <f ca="1">IF(ISERROR(FIND("G",INDIRECT("Calculations!"&amp;ADDRESS(Calculations!$C193,20)))),"","Y")</f>
      </c>
      <c r="K193" s="43">
        <f ca="1">IF(ISERROR(FIND("T",INDIRECT("Calculations!"&amp;ADDRESS(Calculations!$C193,20)))),"","Y")</f>
      </c>
      <c r="L193" s="45">
        <f ca="1">IF(Calculations!A193&gt;Calculations!H$2,"",INDIRECT("Calculations!"&amp;ADDRESS(Calculations!$C193,22)))</f>
      </c>
      <c r="M193" s="45">
        <f>IF(Calculations!A193&gt;Calculations!H$2,"",Calculations!Y$2)</f>
      </c>
      <c r="N193" s="44">
        <f>IF(Calculations!A193&gt;Calculations!H$2,"",IF(Calculations!A193&gt;Calculations!F$2,Calculations!Z$2,Calculations!Z166))</f>
      </c>
      <c r="O193" s="45">
        <f>IF(Calculations!A193&gt;Calculations!H$2,"",IF(Calculations!A193&gt;Calculations!F$2,Calculations!AA$2,Calculations!AA166))</f>
      </c>
      <c r="P193" s="45">
        <f>IF(Calculations!A193&gt;Calculations!H$2,"",IF(Calculations!A193&gt;Calculations!F$2,Calculations!AB$2,Calculations!AB166))</f>
      </c>
      <c r="Q193" s="44">
        <f>IF(Calculations!A193&gt;Calculations!H$2,"",Calculations!AC$2)</f>
      </c>
      <c r="R193" s="44">
        <f>IF(Calculations!A193&gt;Calculations!H$2,"",Calculations!AD$2)</f>
      </c>
      <c r="S193" s="44">
        <f>IF(Calculations!A193&gt;Calculations!H$2,"",Calculations!AE$2)</f>
      </c>
      <c r="T193" s="44">
        <f>IF(Calculations!A193&gt;Calculations!H$2,"",Calculations!AF$2)</f>
      </c>
      <c r="U193" s="44">
        <f>IF(Calculations!A193&gt;Calculations!H$2,"",Calculations!AG$2)</f>
      </c>
      <c r="V193" s="44">
        <f>IF(Calculations!A193&gt;Calculations!H$2,"",Calculations!AH$2)</f>
      </c>
      <c r="W193" s="44">
        <f>IF(Calculations!A193&gt;Calculations!H$2,"",Calculations!AI$2)</f>
      </c>
      <c r="X193" s="46">
        <f>IF(Calculations!A193&gt;Calculations!H$2,"",IF(Calculations!A193&gt;Calculations!F$2,Calculations!AJ$2,Calculations!AJ166))</f>
      </c>
      <c r="Y193" s="44">
        <f>IF(Calculations!A193&gt;Calculations!H$2,"",IF(Calculations!A193&gt;Calculations!F$2,"",Calculations!AK166))</f>
      </c>
      <c r="Z193" s="45">
        <f ca="1">IF(Calculations!A193&gt;Calculations!H$2,"",INDIRECT("Calculations!"&amp;ADDRESS(Calculations!$C193,38)))</f>
      </c>
    </row>
    <row r="194" spans="1:26" ht="12.75">
      <c r="A194" s="42">
        <f>Calculations!B194</f>
      </c>
      <c r="B194" s="43">
        <f ca="1">IF(Calculations!A194&gt;Calculations!H$2,"",IF(Calculations!A194&gt;Calculations!F$2,INDIRECT("Calculations!"&amp;ADDRESS(Calculations!$C194,18)),""))</f>
      </c>
      <c r="C194" s="43">
        <f ca="1">IF(Calculations!A194&gt;Calculations!H$2,"",INDIRECT("Calculations!"&amp;ADDRESS(Calculations!$C194,19)))</f>
      </c>
      <c r="D194" s="47">
        <f ca="1">IF(Calculations!A194&gt;Calculations!H$2,"",INDIRECT("Calculations!"&amp;ADDRESS(Calculations!$C194,24)))</f>
      </c>
      <c r="E194" s="43">
        <f ca="1">IF(ISERROR(FIND("C",INDIRECT("Calculations!"&amp;ADDRESS(Calculations!$C194,20)))),"","Y")</f>
      </c>
      <c r="F194" s="43">
        <f ca="1">IF(ISERROR(FIND("F",INDIRECT("Calculations!"&amp;ADDRESS(Calculations!$C194,20)))),"","Y")</f>
      </c>
      <c r="G194" s="43">
        <f ca="1">IF(ISERROR(FIND("M",INDIRECT("Calculations!"&amp;ADDRESS(Calculations!$C194,20)))),"","Y")</f>
      </c>
      <c r="H194" s="43">
        <f ca="1">IF(ISERROR(FIND("E",INDIRECT("Calculations!"&amp;ADDRESS(Calculations!$C194,20)))),"","Y")</f>
      </c>
      <c r="I194" s="43">
        <f ca="1">IF(ISERROR(FIND("B",INDIRECT("Calculations!"&amp;ADDRESS(Calculations!$C194,20)))),"","Y")</f>
      </c>
      <c r="J194" s="43">
        <f ca="1">IF(ISERROR(FIND("G",INDIRECT("Calculations!"&amp;ADDRESS(Calculations!$C194,20)))),"","Y")</f>
      </c>
      <c r="K194" s="43">
        <f ca="1">IF(ISERROR(FIND("T",INDIRECT("Calculations!"&amp;ADDRESS(Calculations!$C194,20)))),"","Y")</f>
      </c>
      <c r="L194" s="45">
        <f ca="1">IF(Calculations!A194&gt;Calculations!H$2,"",INDIRECT("Calculations!"&amp;ADDRESS(Calculations!$C194,22)))</f>
      </c>
      <c r="M194" s="45">
        <f>IF(Calculations!A194&gt;Calculations!H$2,"",Calculations!Y$2)</f>
      </c>
      <c r="N194" s="44">
        <f>IF(Calculations!A194&gt;Calculations!H$2,"",IF(Calculations!A194&gt;Calculations!F$2,Calculations!Z$2,Calculations!Z167))</f>
      </c>
      <c r="O194" s="45">
        <f>IF(Calculations!A194&gt;Calculations!H$2,"",IF(Calculations!A194&gt;Calculations!F$2,Calculations!AA$2,Calculations!AA167))</f>
      </c>
      <c r="P194" s="45">
        <f>IF(Calculations!A194&gt;Calculations!H$2,"",IF(Calculations!A194&gt;Calculations!F$2,Calculations!AB$2,Calculations!AB167))</f>
      </c>
      <c r="Q194" s="44">
        <f>IF(Calculations!A194&gt;Calculations!H$2,"",Calculations!AC$2)</f>
      </c>
      <c r="R194" s="44">
        <f>IF(Calculations!A194&gt;Calculations!H$2,"",Calculations!AD$2)</f>
      </c>
      <c r="S194" s="44">
        <f>IF(Calculations!A194&gt;Calculations!H$2,"",Calculations!AE$2)</f>
      </c>
      <c r="T194" s="44">
        <f>IF(Calculations!A194&gt;Calculations!H$2,"",Calculations!AF$2)</f>
      </c>
      <c r="U194" s="44">
        <f>IF(Calculations!A194&gt;Calculations!H$2,"",Calculations!AG$2)</f>
      </c>
      <c r="V194" s="44">
        <f>IF(Calculations!A194&gt;Calculations!H$2,"",Calculations!AH$2)</f>
      </c>
      <c r="W194" s="44">
        <f>IF(Calculations!A194&gt;Calculations!H$2,"",Calculations!AI$2)</f>
      </c>
      <c r="X194" s="46">
        <f>IF(Calculations!A194&gt;Calculations!H$2,"",IF(Calculations!A194&gt;Calculations!F$2,Calculations!AJ$2,Calculations!AJ167))</f>
      </c>
      <c r="Y194" s="44">
        <f>IF(Calculations!A194&gt;Calculations!H$2,"",IF(Calculations!A194&gt;Calculations!F$2,"",Calculations!AK167))</f>
      </c>
      <c r="Z194" s="45">
        <f ca="1">IF(Calculations!A194&gt;Calculations!H$2,"",INDIRECT("Calculations!"&amp;ADDRESS(Calculations!$C194,38)))</f>
      </c>
    </row>
    <row r="195" spans="1:26" ht="12.75">
      <c r="A195" s="42">
        <f>Calculations!B195</f>
      </c>
      <c r="B195" s="43">
        <f ca="1">IF(Calculations!A195&gt;Calculations!H$2,"",IF(Calculations!A195&gt;Calculations!F$2,INDIRECT("Calculations!"&amp;ADDRESS(Calculations!$C195,18)),""))</f>
      </c>
      <c r="C195" s="43">
        <f ca="1">IF(Calculations!A195&gt;Calculations!H$2,"",INDIRECT("Calculations!"&amp;ADDRESS(Calculations!$C195,19)))</f>
      </c>
      <c r="D195" s="47">
        <f ca="1">IF(Calculations!A195&gt;Calculations!H$2,"",INDIRECT("Calculations!"&amp;ADDRESS(Calculations!$C195,24)))</f>
      </c>
      <c r="E195" s="43">
        <f ca="1">IF(ISERROR(FIND("C",INDIRECT("Calculations!"&amp;ADDRESS(Calculations!$C195,20)))),"","Y")</f>
      </c>
      <c r="F195" s="43">
        <f ca="1">IF(ISERROR(FIND("F",INDIRECT("Calculations!"&amp;ADDRESS(Calculations!$C195,20)))),"","Y")</f>
      </c>
      <c r="G195" s="43">
        <f ca="1">IF(ISERROR(FIND("M",INDIRECT("Calculations!"&amp;ADDRESS(Calculations!$C195,20)))),"","Y")</f>
      </c>
      <c r="H195" s="43">
        <f ca="1">IF(ISERROR(FIND("E",INDIRECT("Calculations!"&amp;ADDRESS(Calculations!$C195,20)))),"","Y")</f>
      </c>
      <c r="I195" s="43">
        <f ca="1">IF(ISERROR(FIND("B",INDIRECT("Calculations!"&amp;ADDRESS(Calculations!$C195,20)))),"","Y")</f>
      </c>
      <c r="J195" s="43">
        <f ca="1">IF(ISERROR(FIND("G",INDIRECT("Calculations!"&amp;ADDRESS(Calculations!$C195,20)))),"","Y")</f>
      </c>
      <c r="K195" s="43">
        <f ca="1">IF(ISERROR(FIND("T",INDIRECT("Calculations!"&amp;ADDRESS(Calculations!$C195,20)))),"","Y")</f>
      </c>
      <c r="L195" s="45">
        <f ca="1">IF(Calculations!A195&gt;Calculations!H$2,"",INDIRECT("Calculations!"&amp;ADDRESS(Calculations!$C195,22)))</f>
      </c>
      <c r="M195" s="45">
        <f>IF(Calculations!A195&gt;Calculations!H$2,"",Calculations!Y$2)</f>
      </c>
      <c r="N195" s="44">
        <f>IF(Calculations!A195&gt;Calculations!H$2,"",IF(Calculations!A195&gt;Calculations!F$2,Calculations!Z$2,Calculations!Z168))</f>
      </c>
      <c r="O195" s="45">
        <f>IF(Calculations!A195&gt;Calculations!H$2,"",IF(Calculations!A195&gt;Calculations!F$2,Calculations!AA$2,Calculations!AA168))</f>
      </c>
      <c r="P195" s="45">
        <f>IF(Calculations!A195&gt;Calculations!H$2,"",IF(Calculations!A195&gt;Calculations!F$2,Calculations!AB$2,Calculations!AB168))</f>
      </c>
      <c r="Q195" s="44">
        <f>IF(Calculations!A195&gt;Calculations!H$2,"",Calculations!AC$2)</f>
      </c>
      <c r="R195" s="44">
        <f>IF(Calculations!A195&gt;Calculations!H$2,"",Calculations!AD$2)</f>
      </c>
      <c r="S195" s="44">
        <f>IF(Calculations!A195&gt;Calculations!H$2,"",Calculations!AE$2)</f>
      </c>
      <c r="T195" s="44">
        <f>IF(Calculations!A195&gt;Calculations!H$2,"",Calculations!AF$2)</f>
      </c>
      <c r="U195" s="44">
        <f>IF(Calculations!A195&gt;Calculations!H$2,"",Calculations!AG$2)</f>
      </c>
      <c r="V195" s="44">
        <f>IF(Calculations!A195&gt;Calculations!H$2,"",Calculations!AH$2)</f>
      </c>
      <c r="W195" s="44">
        <f>IF(Calculations!A195&gt;Calculations!H$2,"",Calculations!AI$2)</f>
      </c>
      <c r="X195" s="46">
        <f>IF(Calculations!A195&gt;Calculations!H$2,"",IF(Calculations!A195&gt;Calculations!F$2,Calculations!AJ$2,Calculations!AJ168))</f>
      </c>
      <c r="Y195" s="44">
        <f>IF(Calculations!A195&gt;Calculations!H$2,"",IF(Calculations!A195&gt;Calculations!F$2,"",Calculations!AK168))</f>
      </c>
      <c r="Z195" s="45">
        <f ca="1">IF(Calculations!A195&gt;Calculations!H$2,"",INDIRECT("Calculations!"&amp;ADDRESS(Calculations!$C195,38)))</f>
      </c>
    </row>
    <row r="196" spans="1:26" ht="12.75">
      <c r="A196" s="42">
        <f>Calculations!B196</f>
      </c>
      <c r="B196" s="43">
        <f ca="1">IF(Calculations!A196&gt;Calculations!H$2,"",IF(Calculations!A196&gt;Calculations!F$2,INDIRECT("Calculations!"&amp;ADDRESS(Calculations!$C196,18)),""))</f>
      </c>
      <c r="C196" s="43">
        <f ca="1">IF(Calculations!A196&gt;Calculations!H$2,"",INDIRECT("Calculations!"&amp;ADDRESS(Calculations!$C196,19)))</f>
      </c>
      <c r="D196" s="47">
        <f ca="1">IF(Calculations!A196&gt;Calculations!H$2,"",INDIRECT("Calculations!"&amp;ADDRESS(Calculations!$C196,24)))</f>
      </c>
      <c r="E196" s="43">
        <f ca="1">IF(ISERROR(FIND("C",INDIRECT("Calculations!"&amp;ADDRESS(Calculations!$C196,20)))),"","Y")</f>
      </c>
      <c r="F196" s="43">
        <f ca="1">IF(ISERROR(FIND("F",INDIRECT("Calculations!"&amp;ADDRESS(Calculations!$C196,20)))),"","Y")</f>
      </c>
      <c r="G196" s="43">
        <f ca="1">IF(ISERROR(FIND("M",INDIRECT("Calculations!"&amp;ADDRESS(Calculations!$C196,20)))),"","Y")</f>
      </c>
      <c r="H196" s="43">
        <f ca="1">IF(ISERROR(FIND("E",INDIRECT("Calculations!"&amp;ADDRESS(Calculations!$C196,20)))),"","Y")</f>
      </c>
      <c r="I196" s="43">
        <f ca="1">IF(ISERROR(FIND("B",INDIRECT("Calculations!"&amp;ADDRESS(Calculations!$C196,20)))),"","Y")</f>
      </c>
      <c r="J196" s="43">
        <f ca="1">IF(ISERROR(FIND("G",INDIRECT("Calculations!"&amp;ADDRESS(Calculations!$C196,20)))),"","Y")</f>
      </c>
      <c r="K196" s="43">
        <f ca="1">IF(ISERROR(FIND("T",INDIRECT("Calculations!"&amp;ADDRESS(Calculations!$C196,20)))),"","Y")</f>
      </c>
      <c r="L196" s="45">
        <f ca="1">IF(Calculations!A196&gt;Calculations!H$2,"",INDIRECT("Calculations!"&amp;ADDRESS(Calculations!$C196,22)))</f>
      </c>
      <c r="M196" s="45">
        <f>IF(Calculations!A196&gt;Calculations!H$2,"",Calculations!Y$2)</f>
      </c>
      <c r="N196" s="44">
        <f>IF(Calculations!A196&gt;Calculations!H$2,"",IF(Calculations!A196&gt;Calculations!F$2,Calculations!Z$2,Calculations!Z169))</f>
      </c>
      <c r="O196" s="45">
        <f>IF(Calculations!A196&gt;Calculations!H$2,"",IF(Calculations!A196&gt;Calculations!F$2,Calculations!AA$2,Calculations!AA169))</f>
      </c>
      <c r="P196" s="45">
        <f>IF(Calculations!A196&gt;Calculations!H$2,"",IF(Calculations!A196&gt;Calculations!F$2,Calculations!AB$2,Calculations!AB169))</f>
      </c>
      <c r="Q196" s="44">
        <f>IF(Calculations!A196&gt;Calculations!H$2,"",Calculations!AC$2)</f>
      </c>
      <c r="R196" s="44">
        <f>IF(Calculations!A196&gt;Calculations!H$2,"",Calculations!AD$2)</f>
      </c>
      <c r="S196" s="44">
        <f>IF(Calculations!A196&gt;Calculations!H$2,"",Calculations!AE$2)</f>
      </c>
      <c r="T196" s="44">
        <f>IF(Calculations!A196&gt;Calculations!H$2,"",Calculations!AF$2)</f>
      </c>
      <c r="U196" s="44">
        <f>IF(Calculations!A196&gt;Calculations!H$2,"",Calculations!AG$2)</f>
      </c>
      <c r="V196" s="44">
        <f>IF(Calculations!A196&gt;Calculations!H$2,"",Calculations!AH$2)</f>
      </c>
      <c r="W196" s="44">
        <f>IF(Calculations!A196&gt;Calculations!H$2,"",Calculations!AI$2)</f>
      </c>
      <c r="X196" s="46">
        <f>IF(Calculations!A196&gt;Calculations!H$2,"",IF(Calculations!A196&gt;Calculations!F$2,Calculations!AJ$2,Calculations!AJ169))</f>
      </c>
      <c r="Y196" s="44">
        <f>IF(Calculations!A196&gt;Calculations!H$2,"",IF(Calculations!A196&gt;Calculations!F$2,"",Calculations!AK169))</f>
      </c>
      <c r="Z196" s="45">
        <f ca="1">IF(Calculations!A196&gt;Calculations!H$2,"",INDIRECT("Calculations!"&amp;ADDRESS(Calculations!$C196,38)))</f>
      </c>
    </row>
    <row r="197" spans="1:26" ht="12.75">
      <c r="A197" s="42">
        <f>Calculations!B197</f>
      </c>
      <c r="B197" s="43">
        <f ca="1">IF(Calculations!A197&gt;Calculations!H$2,"",IF(Calculations!A197&gt;Calculations!F$2,INDIRECT("Calculations!"&amp;ADDRESS(Calculations!$C197,18)),""))</f>
      </c>
      <c r="C197" s="43">
        <f ca="1">IF(Calculations!A197&gt;Calculations!H$2,"",INDIRECT("Calculations!"&amp;ADDRESS(Calculations!$C197,19)))</f>
      </c>
      <c r="D197" s="47">
        <f ca="1">IF(Calculations!A197&gt;Calculations!H$2,"",INDIRECT("Calculations!"&amp;ADDRESS(Calculations!$C197,24)))</f>
      </c>
      <c r="E197" s="43">
        <f ca="1">IF(ISERROR(FIND("C",INDIRECT("Calculations!"&amp;ADDRESS(Calculations!$C197,20)))),"","Y")</f>
      </c>
      <c r="F197" s="43">
        <f ca="1">IF(ISERROR(FIND("F",INDIRECT("Calculations!"&amp;ADDRESS(Calculations!$C197,20)))),"","Y")</f>
      </c>
      <c r="G197" s="43">
        <f ca="1">IF(ISERROR(FIND("M",INDIRECT("Calculations!"&amp;ADDRESS(Calculations!$C197,20)))),"","Y")</f>
      </c>
      <c r="H197" s="43">
        <f ca="1">IF(ISERROR(FIND("E",INDIRECT("Calculations!"&amp;ADDRESS(Calculations!$C197,20)))),"","Y")</f>
      </c>
      <c r="I197" s="43">
        <f ca="1">IF(ISERROR(FIND("B",INDIRECT("Calculations!"&amp;ADDRESS(Calculations!$C197,20)))),"","Y")</f>
      </c>
      <c r="J197" s="43">
        <f ca="1">IF(ISERROR(FIND("G",INDIRECT("Calculations!"&amp;ADDRESS(Calculations!$C197,20)))),"","Y")</f>
      </c>
      <c r="K197" s="43">
        <f ca="1">IF(ISERROR(FIND("T",INDIRECT("Calculations!"&amp;ADDRESS(Calculations!$C197,20)))),"","Y")</f>
      </c>
      <c r="L197" s="45">
        <f ca="1">IF(Calculations!A197&gt;Calculations!H$2,"",INDIRECT("Calculations!"&amp;ADDRESS(Calculations!$C197,22)))</f>
      </c>
      <c r="M197" s="45">
        <f>IF(Calculations!A197&gt;Calculations!H$2,"",Calculations!Y$2)</f>
      </c>
      <c r="N197" s="44">
        <f>IF(Calculations!A197&gt;Calculations!H$2,"",IF(Calculations!A197&gt;Calculations!F$2,Calculations!Z$2,Calculations!Z170))</f>
      </c>
      <c r="O197" s="45">
        <f>IF(Calculations!A197&gt;Calculations!H$2,"",IF(Calculations!A197&gt;Calculations!F$2,Calculations!AA$2,Calculations!AA170))</f>
      </c>
      <c r="P197" s="45">
        <f>IF(Calculations!A197&gt;Calculations!H$2,"",IF(Calculations!A197&gt;Calculations!F$2,Calculations!AB$2,Calculations!AB170))</f>
      </c>
      <c r="Q197" s="44">
        <f>IF(Calculations!A197&gt;Calculations!H$2,"",Calculations!AC$2)</f>
      </c>
      <c r="R197" s="44">
        <f>IF(Calculations!A197&gt;Calculations!H$2,"",Calculations!AD$2)</f>
      </c>
      <c r="S197" s="44">
        <f>IF(Calculations!A197&gt;Calculations!H$2,"",Calculations!AE$2)</f>
      </c>
      <c r="T197" s="44">
        <f>IF(Calculations!A197&gt;Calculations!H$2,"",Calculations!AF$2)</f>
      </c>
      <c r="U197" s="44">
        <f>IF(Calculations!A197&gt;Calculations!H$2,"",Calculations!AG$2)</f>
      </c>
      <c r="V197" s="44">
        <f>IF(Calculations!A197&gt;Calculations!H$2,"",Calculations!AH$2)</f>
      </c>
      <c r="W197" s="44">
        <f>IF(Calculations!A197&gt;Calculations!H$2,"",Calculations!AI$2)</f>
      </c>
      <c r="X197" s="46">
        <f>IF(Calculations!A197&gt;Calculations!H$2,"",IF(Calculations!A197&gt;Calculations!F$2,Calculations!AJ$2,Calculations!AJ170))</f>
      </c>
      <c r="Y197" s="44">
        <f>IF(Calculations!A197&gt;Calculations!H$2,"",IF(Calculations!A197&gt;Calculations!F$2,"",Calculations!AK170))</f>
      </c>
      <c r="Z197" s="45">
        <f ca="1">IF(Calculations!A197&gt;Calculations!H$2,"",INDIRECT("Calculations!"&amp;ADDRESS(Calculations!$C197,38)))</f>
      </c>
    </row>
    <row r="198" spans="1:26" ht="12.75">
      <c r="A198" s="42">
        <f>Calculations!B198</f>
      </c>
      <c r="B198" s="43">
        <f ca="1">IF(Calculations!A198&gt;Calculations!H$2,"",IF(Calculations!A198&gt;Calculations!F$2,INDIRECT("Calculations!"&amp;ADDRESS(Calculations!$C198,18)),""))</f>
      </c>
      <c r="C198" s="43">
        <f ca="1">IF(Calculations!A198&gt;Calculations!H$2,"",INDIRECT("Calculations!"&amp;ADDRESS(Calculations!$C198,19)))</f>
      </c>
      <c r="D198" s="47">
        <f ca="1">IF(Calculations!A198&gt;Calculations!H$2,"",INDIRECT("Calculations!"&amp;ADDRESS(Calculations!$C198,24)))</f>
      </c>
      <c r="E198" s="43">
        <f ca="1">IF(ISERROR(FIND("C",INDIRECT("Calculations!"&amp;ADDRESS(Calculations!$C198,20)))),"","Y")</f>
      </c>
      <c r="F198" s="43">
        <f ca="1">IF(ISERROR(FIND("F",INDIRECT("Calculations!"&amp;ADDRESS(Calculations!$C198,20)))),"","Y")</f>
      </c>
      <c r="G198" s="43">
        <f ca="1">IF(ISERROR(FIND("M",INDIRECT("Calculations!"&amp;ADDRESS(Calculations!$C198,20)))),"","Y")</f>
      </c>
      <c r="H198" s="43">
        <f ca="1">IF(ISERROR(FIND("E",INDIRECT("Calculations!"&amp;ADDRESS(Calculations!$C198,20)))),"","Y")</f>
      </c>
      <c r="I198" s="43">
        <f ca="1">IF(ISERROR(FIND("B",INDIRECT("Calculations!"&amp;ADDRESS(Calculations!$C198,20)))),"","Y")</f>
      </c>
      <c r="J198" s="43">
        <f ca="1">IF(ISERROR(FIND("G",INDIRECT("Calculations!"&amp;ADDRESS(Calculations!$C198,20)))),"","Y")</f>
      </c>
      <c r="K198" s="43">
        <f ca="1">IF(ISERROR(FIND("T",INDIRECT("Calculations!"&amp;ADDRESS(Calculations!$C198,20)))),"","Y")</f>
      </c>
      <c r="L198" s="45">
        <f ca="1">IF(Calculations!A198&gt;Calculations!H$2,"",INDIRECT("Calculations!"&amp;ADDRESS(Calculations!$C198,22)))</f>
      </c>
      <c r="M198" s="45">
        <f>IF(Calculations!A198&gt;Calculations!H$2,"",Calculations!Y$2)</f>
      </c>
      <c r="N198" s="44">
        <f>IF(Calculations!A198&gt;Calculations!H$2,"",IF(Calculations!A198&gt;Calculations!F$2,Calculations!Z$2,Calculations!Z171))</f>
      </c>
      <c r="O198" s="45">
        <f>IF(Calculations!A198&gt;Calculations!H$2,"",IF(Calculations!A198&gt;Calculations!F$2,Calculations!AA$2,Calculations!AA171))</f>
      </c>
      <c r="P198" s="45">
        <f>IF(Calculations!A198&gt;Calculations!H$2,"",IF(Calculations!A198&gt;Calculations!F$2,Calculations!AB$2,Calculations!AB171))</f>
      </c>
      <c r="Q198" s="44">
        <f>IF(Calculations!A198&gt;Calculations!H$2,"",Calculations!AC$2)</f>
      </c>
      <c r="R198" s="44">
        <f>IF(Calculations!A198&gt;Calculations!H$2,"",Calculations!AD$2)</f>
      </c>
      <c r="S198" s="44">
        <f>IF(Calculations!A198&gt;Calculations!H$2,"",Calculations!AE$2)</f>
      </c>
      <c r="T198" s="44">
        <f>IF(Calculations!A198&gt;Calculations!H$2,"",Calculations!AF$2)</f>
      </c>
      <c r="U198" s="44">
        <f>IF(Calculations!A198&gt;Calculations!H$2,"",Calculations!AG$2)</f>
      </c>
      <c r="V198" s="44">
        <f>IF(Calculations!A198&gt;Calculations!H$2,"",Calculations!AH$2)</f>
      </c>
      <c r="W198" s="44">
        <f>IF(Calculations!A198&gt;Calculations!H$2,"",Calculations!AI$2)</f>
      </c>
      <c r="X198" s="46">
        <f>IF(Calculations!A198&gt;Calculations!H$2,"",IF(Calculations!A198&gt;Calculations!F$2,Calculations!AJ$2,Calculations!AJ171))</f>
      </c>
      <c r="Y198" s="44">
        <f>IF(Calculations!A198&gt;Calculations!H$2,"",IF(Calculations!A198&gt;Calculations!F$2,"",Calculations!AK171))</f>
      </c>
      <c r="Z198" s="45">
        <f ca="1">IF(Calculations!A198&gt;Calculations!H$2,"",INDIRECT("Calculations!"&amp;ADDRESS(Calculations!$C198,38)))</f>
      </c>
    </row>
    <row r="199" spans="1:26" ht="12.75">
      <c r="A199" s="42">
        <f>Calculations!B199</f>
      </c>
      <c r="B199" s="43">
        <f ca="1">IF(Calculations!A199&gt;Calculations!H$2,"",IF(Calculations!A199&gt;Calculations!F$2,INDIRECT("Calculations!"&amp;ADDRESS(Calculations!$C199,18)),""))</f>
      </c>
      <c r="C199" s="43">
        <f ca="1">IF(Calculations!A199&gt;Calculations!H$2,"",INDIRECT("Calculations!"&amp;ADDRESS(Calculations!$C199,19)))</f>
      </c>
      <c r="D199" s="47">
        <f ca="1">IF(Calculations!A199&gt;Calculations!H$2,"",INDIRECT("Calculations!"&amp;ADDRESS(Calculations!$C199,24)))</f>
      </c>
      <c r="E199" s="43">
        <f ca="1">IF(ISERROR(FIND("C",INDIRECT("Calculations!"&amp;ADDRESS(Calculations!$C199,20)))),"","Y")</f>
      </c>
      <c r="F199" s="43">
        <f ca="1">IF(ISERROR(FIND("F",INDIRECT("Calculations!"&amp;ADDRESS(Calculations!$C199,20)))),"","Y")</f>
      </c>
      <c r="G199" s="43">
        <f ca="1">IF(ISERROR(FIND("M",INDIRECT("Calculations!"&amp;ADDRESS(Calculations!$C199,20)))),"","Y")</f>
      </c>
      <c r="H199" s="43">
        <f ca="1">IF(ISERROR(FIND("E",INDIRECT("Calculations!"&amp;ADDRESS(Calculations!$C199,20)))),"","Y")</f>
      </c>
      <c r="I199" s="43">
        <f ca="1">IF(ISERROR(FIND("B",INDIRECT("Calculations!"&amp;ADDRESS(Calculations!$C199,20)))),"","Y")</f>
      </c>
      <c r="J199" s="43">
        <f ca="1">IF(ISERROR(FIND("G",INDIRECT("Calculations!"&amp;ADDRESS(Calculations!$C199,20)))),"","Y")</f>
      </c>
      <c r="K199" s="43">
        <f ca="1">IF(ISERROR(FIND("T",INDIRECT("Calculations!"&amp;ADDRESS(Calculations!$C199,20)))),"","Y")</f>
      </c>
      <c r="L199" s="45">
        <f ca="1">IF(Calculations!A199&gt;Calculations!H$2,"",INDIRECT("Calculations!"&amp;ADDRESS(Calculations!$C199,22)))</f>
      </c>
      <c r="M199" s="45">
        <f>IF(Calculations!A199&gt;Calculations!H$2,"",Calculations!Y$2)</f>
      </c>
      <c r="N199" s="44">
        <f>IF(Calculations!A199&gt;Calculations!H$2,"",IF(Calculations!A199&gt;Calculations!F$2,Calculations!Z$2,Calculations!Z172))</f>
      </c>
      <c r="O199" s="45">
        <f>IF(Calculations!A199&gt;Calculations!H$2,"",IF(Calculations!A199&gt;Calculations!F$2,Calculations!AA$2,Calculations!AA172))</f>
      </c>
      <c r="P199" s="45">
        <f>IF(Calculations!A199&gt;Calculations!H$2,"",IF(Calculations!A199&gt;Calculations!F$2,Calculations!AB$2,Calculations!AB172))</f>
      </c>
      <c r="Q199" s="44">
        <f>IF(Calculations!A199&gt;Calculations!H$2,"",Calculations!AC$2)</f>
      </c>
      <c r="R199" s="44">
        <f>IF(Calculations!A199&gt;Calculations!H$2,"",Calculations!AD$2)</f>
      </c>
      <c r="S199" s="44">
        <f>IF(Calculations!A199&gt;Calculations!H$2,"",Calculations!AE$2)</f>
      </c>
      <c r="T199" s="44">
        <f>IF(Calculations!A199&gt;Calculations!H$2,"",Calculations!AF$2)</f>
      </c>
      <c r="U199" s="44">
        <f>IF(Calculations!A199&gt;Calculations!H$2,"",Calculations!AG$2)</f>
      </c>
      <c r="V199" s="44">
        <f>IF(Calculations!A199&gt;Calculations!H$2,"",Calculations!AH$2)</f>
      </c>
      <c r="W199" s="44">
        <f>IF(Calculations!A199&gt;Calculations!H$2,"",Calculations!AI$2)</f>
      </c>
      <c r="X199" s="46">
        <f>IF(Calculations!A199&gt;Calculations!H$2,"",IF(Calculations!A199&gt;Calculations!F$2,Calculations!AJ$2,Calculations!AJ172))</f>
      </c>
      <c r="Y199" s="44">
        <f>IF(Calculations!A199&gt;Calculations!H$2,"",IF(Calculations!A199&gt;Calculations!F$2,"",Calculations!AK172))</f>
      </c>
      <c r="Z199" s="45">
        <f ca="1">IF(Calculations!A199&gt;Calculations!H$2,"",INDIRECT("Calculations!"&amp;ADDRESS(Calculations!$C199,38)))</f>
      </c>
    </row>
    <row r="200" spans="1:26" ht="12.75">
      <c r="A200" s="42">
        <f>Calculations!B200</f>
      </c>
      <c r="B200" s="43">
        <f ca="1">IF(Calculations!A200&gt;Calculations!H$2,"",IF(Calculations!A200&gt;Calculations!F$2,INDIRECT("Calculations!"&amp;ADDRESS(Calculations!$C200,18)),""))</f>
      </c>
      <c r="C200" s="43">
        <f ca="1">IF(Calculations!A200&gt;Calculations!H$2,"",INDIRECT("Calculations!"&amp;ADDRESS(Calculations!$C200,19)))</f>
      </c>
      <c r="D200" s="47">
        <f ca="1">IF(Calculations!A200&gt;Calculations!H$2,"",INDIRECT("Calculations!"&amp;ADDRESS(Calculations!$C200,24)))</f>
      </c>
      <c r="E200" s="43">
        <f ca="1">IF(ISERROR(FIND("C",INDIRECT("Calculations!"&amp;ADDRESS(Calculations!$C200,20)))),"","Y")</f>
      </c>
      <c r="F200" s="43">
        <f ca="1">IF(ISERROR(FIND("F",INDIRECT("Calculations!"&amp;ADDRESS(Calculations!$C200,20)))),"","Y")</f>
      </c>
      <c r="G200" s="43">
        <f ca="1">IF(ISERROR(FIND("M",INDIRECT("Calculations!"&amp;ADDRESS(Calculations!$C200,20)))),"","Y")</f>
      </c>
      <c r="H200" s="43">
        <f ca="1">IF(ISERROR(FIND("E",INDIRECT("Calculations!"&amp;ADDRESS(Calculations!$C200,20)))),"","Y")</f>
      </c>
      <c r="I200" s="43">
        <f ca="1">IF(ISERROR(FIND("B",INDIRECT("Calculations!"&amp;ADDRESS(Calculations!$C200,20)))),"","Y")</f>
      </c>
      <c r="J200" s="43">
        <f ca="1">IF(ISERROR(FIND("G",INDIRECT("Calculations!"&amp;ADDRESS(Calculations!$C200,20)))),"","Y")</f>
      </c>
      <c r="K200" s="43">
        <f ca="1">IF(ISERROR(FIND("T",INDIRECT("Calculations!"&amp;ADDRESS(Calculations!$C200,20)))),"","Y")</f>
      </c>
      <c r="L200" s="45">
        <f ca="1">IF(Calculations!A200&gt;Calculations!H$2,"",INDIRECT("Calculations!"&amp;ADDRESS(Calculations!$C200,22)))</f>
      </c>
      <c r="M200" s="45">
        <f>IF(Calculations!A200&gt;Calculations!H$2,"",Calculations!Y$2)</f>
      </c>
      <c r="N200" s="44">
        <f>IF(Calculations!A200&gt;Calculations!H$2,"",IF(Calculations!A200&gt;Calculations!F$2,Calculations!Z$2,Calculations!Z173))</f>
      </c>
      <c r="O200" s="45">
        <f>IF(Calculations!A200&gt;Calculations!H$2,"",IF(Calculations!A200&gt;Calculations!F$2,Calculations!AA$2,Calculations!AA173))</f>
      </c>
      <c r="P200" s="45">
        <f>IF(Calculations!A200&gt;Calculations!H$2,"",IF(Calculations!A200&gt;Calculations!F$2,Calculations!AB$2,Calculations!AB173))</f>
      </c>
      <c r="Q200" s="44">
        <f>IF(Calculations!A200&gt;Calculations!H$2,"",Calculations!AC$2)</f>
      </c>
      <c r="R200" s="44">
        <f>IF(Calculations!A200&gt;Calculations!H$2,"",Calculations!AD$2)</f>
      </c>
      <c r="S200" s="44">
        <f>IF(Calculations!A200&gt;Calculations!H$2,"",Calculations!AE$2)</f>
      </c>
      <c r="T200" s="44">
        <f>IF(Calculations!A200&gt;Calculations!H$2,"",Calculations!AF$2)</f>
      </c>
      <c r="U200" s="44">
        <f>IF(Calculations!A200&gt;Calculations!H$2,"",Calculations!AG$2)</f>
      </c>
      <c r="V200" s="44">
        <f>IF(Calculations!A200&gt;Calculations!H$2,"",Calculations!AH$2)</f>
      </c>
      <c r="W200" s="44">
        <f>IF(Calculations!A200&gt;Calculations!H$2,"",Calculations!AI$2)</f>
      </c>
      <c r="X200" s="46">
        <f>IF(Calculations!A200&gt;Calculations!H$2,"",IF(Calculations!A200&gt;Calculations!F$2,Calculations!AJ$2,Calculations!AJ173))</f>
      </c>
      <c r="Y200" s="44">
        <f>IF(Calculations!A200&gt;Calculations!H$2,"",IF(Calculations!A200&gt;Calculations!F$2,"",Calculations!AK173))</f>
      </c>
      <c r="Z200" s="45">
        <f ca="1">IF(Calculations!A200&gt;Calculations!H$2,"",INDIRECT("Calculations!"&amp;ADDRESS(Calculations!$C200,38)))</f>
      </c>
    </row>
    <row r="201" spans="1:26" ht="12.75">
      <c r="A201" s="42"/>
      <c r="B201" s="43"/>
      <c r="C201" s="43"/>
      <c r="D201" s="47"/>
      <c r="E201" s="43"/>
      <c r="F201" s="43"/>
      <c r="G201" s="43"/>
      <c r="H201" s="43"/>
      <c r="I201" s="43"/>
      <c r="J201" s="43"/>
      <c r="K201" s="43"/>
      <c r="L201" s="45"/>
      <c r="M201" s="45"/>
      <c r="N201" s="44"/>
      <c r="O201" s="45"/>
      <c r="P201" s="45"/>
      <c r="Q201" s="44"/>
      <c r="R201" s="44"/>
      <c r="S201" s="44"/>
      <c r="T201" s="44"/>
      <c r="U201" s="44"/>
      <c r="V201" s="44"/>
      <c r="W201" s="44"/>
      <c r="X201" s="46"/>
      <c r="Y201" s="44"/>
      <c r="Z201" s="45"/>
    </row>
    <row r="202" spans="1:26" ht="12.75">
      <c r="A202" s="42"/>
      <c r="B202" s="43"/>
      <c r="C202" s="43"/>
      <c r="D202" s="47"/>
      <c r="E202" s="43"/>
      <c r="F202" s="43"/>
      <c r="G202" s="43"/>
      <c r="H202" s="43"/>
      <c r="I202" s="43"/>
      <c r="J202" s="43"/>
      <c r="K202" s="43"/>
      <c r="L202" s="45"/>
      <c r="M202" s="45"/>
      <c r="N202" s="44"/>
      <c r="O202" s="45"/>
      <c r="P202" s="45"/>
      <c r="Q202" s="44"/>
      <c r="R202" s="44"/>
      <c r="S202" s="44"/>
      <c r="T202" s="44"/>
      <c r="U202" s="44"/>
      <c r="V202" s="44"/>
      <c r="W202" s="44"/>
      <c r="X202" s="46"/>
      <c r="Y202" s="44"/>
      <c r="Z202" s="45"/>
    </row>
    <row r="203" spans="1:26" ht="12.75">
      <c r="A203" s="42"/>
      <c r="B203" s="43"/>
      <c r="C203" s="43"/>
      <c r="D203" s="47"/>
      <c r="E203" s="43"/>
      <c r="F203" s="43"/>
      <c r="G203" s="43"/>
      <c r="H203" s="43"/>
      <c r="I203" s="43"/>
      <c r="J203" s="43"/>
      <c r="K203" s="43"/>
      <c r="L203" s="45"/>
      <c r="M203" s="45"/>
      <c r="N203" s="44"/>
      <c r="O203" s="45"/>
      <c r="P203" s="45"/>
      <c r="Q203" s="44"/>
      <c r="R203" s="44"/>
      <c r="S203" s="44"/>
      <c r="T203" s="44"/>
      <c r="U203" s="44"/>
      <c r="V203" s="44"/>
      <c r="W203" s="44"/>
      <c r="X203" s="46"/>
      <c r="Y203" s="44"/>
      <c r="Z203" s="45"/>
    </row>
    <row r="204" spans="1:26" ht="12.75">
      <c r="A204" s="42"/>
      <c r="B204" s="43"/>
      <c r="C204" s="43"/>
      <c r="D204" s="47"/>
      <c r="E204" s="43"/>
      <c r="F204" s="43"/>
      <c r="G204" s="43"/>
      <c r="H204" s="43"/>
      <c r="I204" s="43"/>
      <c r="J204" s="43"/>
      <c r="K204" s="43"/>
      <c r="L204" s="45"/>
      <c r="M204" s="45"/>
      <c r="N204" s="44"/>
      <c r="O204" s="45"/>
      <c r="P204" s="45"/>
      <c r="Q204" s="44"/>
      <c r="R204" s="44"/>
      <c r="S204" s="44"/>
      <c r="T204" s="44"/>
      <c r="U204" s="44"/>
      <c r="V204" s="44"/>
      <c r="W204" s="44"/>
      <c r="X204" s="46"/>
      <c r="Y204" s="44"/>
      <c r="Z204" s="45"/>
    </row>
    <row r="205" spans="1:26" ht="12.75">
      <c r="A205" s="42"/>
      <c r="B205" s="43"/>
      <c r="C205" s="43"/>
      <c r="D205" s="47"/>
      <c r="E205" s="43"/>
      <c r="F205" s="43"/>
      <c r="G205" s="43"/>
      <c r="H205" s="43"/>
      <c r="I205" s="43"/>
      <c r="J205" s="43"/>
      <c r="K205" s="43"/>
      <c r="L205" s="45"/>
      <c r="M205" s="45"/>
      <c r="N205" s="44"/>
      <c r="O205" s="45"/>
      <c r="P205" s="45"/>
      <c r="Q205" s="44"/>
      <c r="R205" s="44"/>
      <c r="S205" s="44"/>
      <c r="T205" s="44"/>
      <c r="U205" s="44"/>
      <c r="V205" s="44"/>
      <c r="W205" s="44"/>
      <c r="X205" s="46"/>
      <c r="Y205" s="44"/>
      <c r="Z205" s="45"/>
    </row>
    <row r="206" spans="1:26" ht="12.75">
      <c r="A206" s="42"/>
      <c r="B206" s="43"/>
      <c r="C206" s="43"/>
      <c r="D206" s="47"/>
      <c r="E206" s="43"/>
      <c r="F206" s="43"/>
      <c r="G206" s="43"/>
      <c r="H206" s="43"/>
      <c r="I206" s="43"/>
      <c r="J206" s="43"/>
      <c r="K206" s="43"/>
      <c r="L206" s="45"/>
      <c r="M206" s="45"/>
      <c r="N206" s="44"/>
      <c r="O206" s="45"/>
      <c r="P206" s="45"/>
      <c r="Q206" s="44"/>
      <c r="R206" s="44"/>
      <c r="S206" s="44"/>
      <c r="T206" s="44"/>
      <c r="U206" s="44"/>
      <c r="V206" s="44"/>
      <c r="W206" s="44"/>
      <c r="X206" s="46"/>
      <c r="Y206" s="44"/>
      <c r="Z206" s="45"/>
    </row>
    <row r="207" spans="1:26" ht="12.75">
      <c r="A207" s="42"/>
      <c r="B207" s="43"/>
      <c r="C207" s="43"/>
      <c r="D207" s="47"/>
      <c r="E207" s="43"/>
      <c r="F207" s="43"/>
      <c r="G207" s="43"/>
      <c r="H207" s="43"/>
      <c r="I207" s="43"/>
      <c r="J207" s="43"/>
      <c r="K207" s="43"/>
      <c r="L207" s="45"/>
      <c r="M207" s="45"/>
      <c r="N207" s="44"/>
      <c r="O207" s="45"/>
      <c r="P207" s="45"/>
      <c r="Q207" s="44"/>
      <c r="R207" s="44"/>
      <c r="S207" s="44"/>
      <c r="T207" s="44"/>
      <c r="U207" s="44"/>
      <c r="V207" s="44"/>
      <c r="W207" s="44"/>
      <c r="X207" s="46"/>
      <c r="Y207" s="44"/>
      <c r="Z207" s="45"/>
    </row>
    <row r="208" spans="1:26" ht="12.75">
      <c r="A208" s="42"/>
      <c r="B208" s="43"/>
      <c r="C208" s="43"/>
      <c r="D208" s="47"/>
      <c r="E208" s="43"/>
      <c r="F208" s="43"/>
      <c r="G208" s="43"/>
      <c r="H208" s="43"/>
      <c r="I208" s="43"/>
      <c r="J208" s="43"/>
      <c r="K208" s="43"/>
      <c r="L208" s="45"/>
      <c r="M208" s="45"/>
      <c r="N208" s="44"/>
      <c r="O208" s="45"/>
      <c r="P208" s="45"/>
      <c r="Q208" s="44"/>
      <c r="R208" s="44"/>
      <c r="S208" s="44"/>
      <c r="T208" s="44"/>
      <c r="U208" s="44"/>
      <c r="V208" s="44"/>
      <c r="W208" s="44"/>
      <c r="X208" s="46"/>
      <c r="Y208" s="44"/>
      <c r="Z208" s="45"/>
    </row>
    <row r="209" spans="1:26" ht="12.75">
      <c r="A209" s="42"/>
      <c r="B209" s="43"/>
      <c r="C209" s="43"/>
      <c r="D209" s="47"/>
      <c r="E209" s="43"/>
      <c r="F209" s="43"/>
      <c r="G209" s="43"/>
      <c r="H209" s="43"/>
      <c r="I209" s="43"/>
      <c r="J209" s="43"/>
      <c r="K209" s="43"/>
      <c r="L209" s="45"/>
      <c r="M209" s="45"/>
      <c r="N209" s="44"/>
      <c r="O209" s="45"/>
      <c r="P209" s="45"/>
      <c r="Q209" s="44"/>
      <c r="R209" s="44"/>
      <c r="S209" s="44"/>
      <c r="T209" s="44"/>
      <c r="U209" s="44"/>
      <c r="V209" s="44"/>
      <c r="W209" s="44"/>
      <c r="X209" s="46"/>
      <c r="Y209" s="44"/>
      <c r="Z209" s="45"/>
    </row>
    <row r="210" spans="1:26" ht="12.75">
      <c r="A210" s="42"/>
      <c r="B210" s="43"/>
      <c r="C210" s="43"/>
      <c r="D210" s="47"/>
      <c r="E210" s="43"/>
      <c r="F210" s="43"/>
      <c r="G210" s="43"/>
      <c r="H210" s="43"/>
      <c r="I210" s="43"/>
      <c r="J210" s="43"/>
      <c r="K210" s="43"/>
      <c r="L210" s="45"/>
      <c r="M210" s="45"/>
      <c r="N210" s="44"/>
      <c r="O210" s="45"/>
      <c r="P210" s="45"/>
      <c r="Q210" s="44"/>
      <c r="R210" s="44"/>
      <c r="S210" s="44"/>
      <c r="T210" s="44"/>
      <c r="U210" s="44"/>
      <c r="V210" s="44"/>
      <c r="W210" s="44"/>
      <c r="X210" s="46"/>
      <c r="Y210" s="44"/>
      <c r="Z210" s="45"/>
    </row>
    <row r="211" spans="1:26" ht="12.75">
      <c r="A211" s="42"/>
      <c r="B211" s="43"/>
      <c r="C211" s="43"/>
      <c r="D211" s="47"/>
      <c r="E211" s="43"/>
      <c r="F211" s="43"/>
      <c r="G211" s="43"/>
      <c r="H211" s="43"/>
      <c r="I211" s="43"/>
      <c r="J211" s="43"/>
      <c r="K211" s="43"/>
      <c r="L211" s="45"/>
      <c r="M211" s="45"/>
      <c r="N211" s="44"/>
      <c r="O211" s="45"/>
      <c r="P211" s="45"/>
      <c r="Q211" s="44"/>
      <c r="R211" s="44"/>
      <c r="S211" s="44"/>
      <c r="T211" s="44"/>
      <c r="U211" s="44"/>
      <c r="V211" s="44"/>
      <c r="W211" s="44"/>
      <c r="X211" s="46"/>
      <c r="Y211" s="44"/>
      <c r="Z211" s="45"/>
    </row>
    <row r="212" spans="1:26" ht="12.75">
      <c r="A212" s="42"/>
      <c r="B212" s="43"/>
      <c r="C212" s="43"/>
      <c r="D212" s="47"/>
      <c r="E212" s="43"/>
      <c r="F212" s="43"/>
      <c r="G212" s="43"/>
      <c r="H212" s="43"/>
      <c r="I212" s="43"/>
      <c r="J212" s="43"/>
      <c r="K212" s="43"/>
      <c r="L212" s="45"/>
      <c r="M212" s="45"/>
      <c r="N212" s="44"/>
      <c r="O212" s="45"/>
      <c r="P212" s="45"/>
      <c r="Q212" s="44"/>
      <c r="R212" s="44"/>
      <c r="S212" s="44"/>
      <c r="T212" s="44"/>
      <c r="U212" s="44"/>
      <c r="V212" s="44"/>
      <c r="W212" s="44"/>
      <c r="X212" s="46"/>
      <c r="Y212" s="44"/>
      <c r="Z212" s="45"/>
    </row>
    <row r="213" spans="1:26" ht="12.75">
      <c r="A213" s="42"/>
      <c r="B213" s="43"/>
      <c r="C213" s="43"/>
      <c r="D213" s="47"/>
      <c r="E213" s="43"/>
      <c r="F213" s="43"/>
      <c r="G213" s="43"/>
      <c r="H213" s="43"/>
      <c r="I213" s="43"/>
      <c r="J213" s="43"/>
      <c r="K213" s="43"/>
      <c r="L213" s="45"/>
      <c r="M213" s="45"/>
      <c r="N213" s="44"/>
      <c r="O213" s="45"/>
      <c r="P213" s="45"/>
      <c r="Q213" s="44"/>
      <c r="R213" s="44"/>
      <c r="S213" s="44"/>
      <c r="T213" s="44"/>
      <c r="U213" s="44"/>
      <c r="V213" s="44"/>
      <c r="W213" s="44"/>
      <c r="X213" s="46"/>
      <c r="Y213" s="44"/>
      <c r="Z213" s="45"/>
    </row>
    <row r="214" spans="1:26" ht="12.75">
      <c r="A214" s="42"/>
      <c r="B214" s="43"/>
      <c r="C214" s="43"/>
      <c r="D214" s="47"/>
      <c r="E214" s="43"/>
      <c r="F214" s="43"/>
      <c r="G214" s="43"/>
      <c r="H214" s="43"/>
      <c r="I214" s="43"/>
      <c r="J214" s="43"/>
      <c r="K214" s="43"/>
      <c r="L214" s="45"/>
      <c r="M214" s="45"/>
      <c r="N214" s="44"/>
      <c r="O214" s="45"/>
      <c r="P214" s="45"/>
      <c r="Q214" s="44"/>
      <c r="R214" s="44"/>
      <c r="S214" s="44"/>
      <c r="T214" s="44"/>
      <c r="U214" s="44"/>
      <c r="V214" s="44"/>
      <c r="W214" s="44"/>
      <c r="X214" s="46"/>
      <c r="Y214" s="44"/>
      <c r="Z214" s="45"/>
    </row>
    <row r="215" spans="1:26" ht="12.75">
      <c r="A215" s="42"/>
      <c r="B215" s="43"/>
      <c r="C215" s="43"/>
      <c r="D215" s="47"/>
      <c r="E215" s="43"/>
      <c r="F215" s="43"/>
      <c r="G215" s="43"/>
      <c r="H215" s="43"/>
      <c r="I215" s="43"/>
      <c r="J215" s="43"/>
      <c r="K215" s="43"/>
      <c r="L215" s="45"/>
      <c r="M215" s="45"/>
      <c r="N215" s="44"/>
      <c r="O215" s="45"/>
      <c r="P215" s="45"/>
      <c r="Q215" s="44"/>
      <c r="R215" s="44"/>
      <c r="S215" s="44"/>
      <c r="T215" s="44"/>
      <c r="U215" s="44"/>
      <c r="V215" s="44"/>
      <c r="W215" s="44"/>
      <c r="X215" s="46"/>
      <c r="Y215" s="44"/>
      <c r="Z215" s="45"/>
    </row>
    <row r="216" spans="1:26" ht="12.75">
      <c r="A216" s="42"/>
      <c r="B216" s="43"/>
      <c r="C216" s="43"/>
      <c r="D216" s="47"/>
      <c r="E216" s="43"/>
      <c r="F216" s="43"/>
      <c r="G216" s="43"/>
      <c r="H216" s="43"/>
      <c r="I216" s="43"/>
      <c r="J216" s="43"/>
      <c r="K216" s="43"/>
      <c r="L216" s="45"/>
      <c r="M216" s="45"/>
      <c r="N216" s="44"/>
      <c r="O216" s="45"/>
      <c r="P216" s="45"/>
      <c r="Q216" s="44"/>
      <c r="R216" s="44"/>
      <c r="S216" s="44"/>
      <c r="T216" s="44"/>
      <c r="U216" s="44"/>
      <c r="V216" s="44"/>
      <c r="W216" s="44"/>
      <c r="X216" s="46"/>
      <c r="Y216" s="44"/>
      <c r="Z216" s="45"/>
    </row>
    <row r="217" spans="1:26" ht="12.75">
      <c r="A217" s="42"/>
      <c r="B217" s="43"/>
      <c r="C217" s="43"/>
      <c r="D217" s="47"/>
      <c r="E217" s="43"/>
      <c r="F217" s="43"/>
      <c r="G217" s="43"/>
      <c r="H217" s="43"/>
      <c r="I217" s="43"/>
      <c r="J217" s="43"/>
      <c r="K217" s="43"/>
      <c r="L217" s="45"/>
      <c r="M217" s="45"/>
      <c r="N217" s="44"/>
      <c r="O217" s="45"/>
      <c r="P217" s="45"/>
      <c r="Q217" s="44"/>
      <c r="R217" s="44"/>
      <c r="S217" s="44"/>
      <c r="T217" s="44"/>
      <c r="U217" s="44"/>
      <c r="V217" s="44"/>
      <c r="W217" s="44"/>
      <c r="X217" s="46"/>
      <c r="Y217" s="44"/>
      <c r="Z217" s="45"/>
    </row>
    <row r="218" spans="1:26" ht="12.75">
      <c r="A218" s="42"/>
      <c r="B218" s="43"/>
      <c r="C218" s="43"/>
      <c r="D218" s="47"/>
      <c r="E218" s="43"/>
      <c r="F218" s="43"/>
      <c r="G218" s="43"/>
      <c r="H218" s="43"/>
      <c r="I218" s="43"/>
      <c r="J218" s="43"/>
      <c r="K218" s="43"/>
      <c r="L218" s="45"/>
      <c r="M218" s="45"/>
      <c r="N218" s="44"/>
      <c r="O218" s="45"/>
      <c r="P218" s="45"/>
      <c r="Q218" s="44"/>
      <c r="R218" s="44"/>
      <c r="S218" s="44"/>
      <c r="T218" s="44"/>
      <c r="U218" s="44"/>
      <c r="V218" s="44"/>
      <c r="W218" s="44"/>
      <c r="X218" s="46"/>
      <c r="Y218" s="44"/>
      <c r="Z218" s="45"/>
    </row>
    <row r="219" spans="1:26" ht="12.75">
      <c r="A219" s="42"/>
      <c r="B219" s="43"/>
      <c r="C219" s="43"/>
      <c r="D219" s="47"/>
      <c r="E219" s="43"/>
      <c r="F219" s="43"/>
      <c r="G219" s="43"/>
      <c r="H219" s="43"/>
      <c r="I219" s="43"/>
      <c r="J219" s="43"/>
      <c r="K219" s="43"/>
      <c r="L219" s="45"/>
      <c r="M219" s="45"/>
      <c r="N219" s="44"/>
      <c r="O219" s="45"/>
      <c r="P219" s="45"/>
      <c r="Q219" s="44"/>
      <c r="R219" s="44"/>
      <c r="S219" s="44"/>
      <c r="T219" s="44"/>
      <c r="U219" s="44"/>
      <c r="V219" s="44"/>
      <c r="W219" s="44"/>
      <c r="X219" s="46"/>
      <c r="Y219" s="44"/>
      <c r="Z219" s="45"/>
    </row>
    <row r="220" spans="1:26" ht="12.75">
      <c r="A220" s="42"/>
      <c r="B220" s="43"/>
      <c r="C220" s="43"/>
      <c r="D220" s="47"/>
      <c r="E220" s="43"/>
      <c r="F220" s="43"/>
      <c r="G220" s="43"/>
      <c r="H220" s="43"/>
      <c r="I220" s="43"/>
      <c r="J220" s="43"/>
      <c r="K220" s="43"/>
      <c r="L220" s="45"/>
      <c r="M220" s="45"/>
      <c r="N220" s="44"/>
      <c r="O220" s="45"/>
      <c r="P220" s="45"/>
      <c r="Q220" s="44"/>
      <c r="R220" s="44"/>
      <c r="S220" s="44"/>
      <c r="T220" s="44"/>
      <c r="U220" s="44"/>
      <c r="V220" s="44"/>
      <c r="W220" s="44"/>
      <c r="X220" s="46"/>
      <c r="Y220" s="44"/>
      <c r="Z220" s="45"/>
    </row>
    <row r="221" spans="1:26" ht="12.75">
      <c r="A221" s="42"/>
      <c r="B221" s="43"/>
      <c r="C221" s="43"/>
      <c r="D221" s="47"/>
      <c r="E221" s="43"/>
      <c r="F221" s="43"/>
      <c r="G221" s="43"/>
      <c r="H221" s="43"/>
      <c r="I221" s="43"/>
      <c r="J221" s="43"/>
      <c r="K221" s="43"/>
      <c r="L221" s="45"/>
      <c r="M221" s="45"/>
      <c r="N221" s="44"/>
      <c r="O221" s="45"/>
      <c r="P221" s="45"/>
      <c r="Q221" s="44"/>
      <c r="R221" s="44"/>
      <c r="S221" s="44"/>
      <c r="T221" s="44"/>
      <c r="U221" s="44"/>
      <c r="V221" s="44"/>
      <c r="W221" s="44"/>
      <c r="X221" s="46"/>
      <c r="Y221" s="44"/>
      <c r="Z221" s="45"/>
    </row>
    <row r="222" spans="1:26" ht="12.75">
      <c r="A222" s="42"/>
      <c r="B222" s="43"/>
      <c r="C222" s="43"/>
      <c r="D222" s="47"/>
      <c r="E222" s="43"/>
      <c r="F222" s="43"/>
      <c r="G222" s="43"/>
      <c r="H222" s="43"/>
      <c r="I222" s="43"/>
      <c r="J222" s="43"/>
      <c r="K222" s="43"/>
      <c r="L222" s="45"/>
      <c r="M222" s="45"/>
      <c r="N222" s="44"/>
      <c r="O222" s="45"/>
      <c r="P222" s="45"/>
      <c r="Q222" s="44"/>
      <c r="R222" s="44"/>
      <c r="S222" s="44"/>
      <c r="T222" s="44"/>
      <c r="U222" s="44"/>
      <c r="V222" s="44"/>
      <c r="W222" s="44"/>
      <c r="X222" s="46"/>
      <c r="Y222" s="44"/>
      <c r="Z222" s="45"/>
    </row>
    <row r="223" spans="1:26" ht="12.75">
      <c r="A223" s="42"/>
      <c r="B223" s="43"/>
      <c r="C223" s="43"/>
      <c r="D223" s="47"/>
      <c r="E223" s="43"/>
      <c r="F223" s="43"/>
      <c r="G223" s="43"/>
      <c r="H223" s="43"/>
      <c r="I223" s="43"/>
      <c r="J223" s="43"/>
      <c r="K223" s="43"/>
      <c r="L223" s="45"/>
      <c r="M223" s="45"/>
      <c r="N223" s="44"/>
      <c r="O223" s="45"/>
      <c r="P223" s="45"/>
      <c r="Q223" s="44"/>
      <c r="R223" s="44"/>
      <c r="S223" s="44"/>
      <c r="T223" s="44"/>
      <c r="U223" s="44"/>
      <c r="V223" s="44"/>
      <c r="W223" s="44"/>
      <c r="X223" s="46"/>
      <c r="Y223" s="44"/>
      <c r="Z223" s="45"/>
    </row>
    <row r="224" spans="1:26" ht="12.75">
      <c r="A224" s="42"/>
      <c r="B224" s="43"/>
      <c r="C224" s="43"/>
      <c r="D224" s="47"/>
      <c r="E224" s="43"/>
      <c r="F224" s="43"/>
      <c r="G224" s="43"/>
      <c r="H224" s="43"/>
      <c r="I224" s="43"/>
      <c r="J224" s="43"/>
      <c r="K224" s="43"/>
      <c r="L224" s="45"/>
      <c r="M224" s="45"/>
      <c r="N224" s="44"/>
      <c r="O224" s="45"/>
      <c r="P224" s="45"/>
      <c r="Q224" s="44"/>
      <c r="R224" s="44"/>
      <c r="S224" s="44"/>
      <c r="T224" s="44"/>
      <c r="U224" s="44"/>
      <c r="V224" s="44"/>
      <c r="W224" s="44"/>
      <c r="X224" s="46"/>
      <c r="Y224" s="44"/>
      <c r="Z224" s="45"/>
    </row>
    <row r="225" spans="1:26" ht="12.75">
      <c r="A225" s="42"/>
      <c r="B225" s="43"/>
      <c r="C225" s="43"/>
      <c r="D225" s="47"/>
      <c r="E225" s="43"/>
      <c r="F225" s="43"/>
      <c r="G225" s="43"/>
      <c r="H225" s="43"/>
      <c r="I225" s="43"/>
      <c r="J225" s="43"/>
      <c r="K225" s="43"/>
      <c r="L225" s="45"/>
      <c r="M225" s="45"/>
      <c r="N225" s="44"/>
      <c r="O225" s="45"/>
      <c r="P225" s="45"/>
      <c r="Q225" s="44"/>
      <c r="R225" s="44"/>
      <c r="S225" s="44"/>
      <c r="T225" s="44"/>
      <c r="U225" s="44"/>
      <c r="V225" s="44"/>
      <c r="W225" s="44"/>
      <c r="X225" s="46"/>
      <c r="Y225" s="44"/>
      <c r="Z225" s="45"/>
    </row>
    <row r="226" spans="1:26" ht="12.75">
      <c r="A226" s="42"/>
      <c r="B226" s="43"/>
      <c r="C226" s="43"/>
      <c r="D226" s="47"/>
      <c r="E226" s="43"/>
      <c r="F226" s="43"/>
      <c r="G226" s="43"/>
      <c r="H226" s="43"/>
      <c r="I226" s="43"/>
      <c r="J226" s="43"/>
      <c r="K226" s="43"/>
      <c r="L226" s="45"/>
      <c r="M226" s="45"/>
      <c r="N226" s="44"/>
      <c r="O226" s="45"/>
      <c r="P226" s="45"/>
      <c r="Q226" s="44"/>
      <c r="R226" s="44"/>
      <c r="S226" s="44"/>
      <c r="T226" s="44"/>
      <c r="U226" s="44"/>
      <c r="V226" s="44"/>
      <c r="W226" s="44"/>
      <c r="X226" s="46"/>
      <c r="Y226" s="44"/>
      <c r="Z226" s="45"/>
    </row>
    <row r="227" spans="1:26" ht="12.75">
      <c r="A227" s="42"/>
      <c r="B227" s="43"/>
      <c r="C227" s="43"/>
      <c r="D227" s="47"/>
      <c r="E227" s="43"/>
      <c r="F227" s="43"/>
      <c r="G227" s="43"/>
      <c r="H227" s="43"/>
      <c r="I227" s="43"/>
      <c r="J227" s="43"/>
      <c r="K227" s="43"/>
      <c r="L227" s="45"/>
      <c r="M227" s="45"/>
      <c r="N227" s="44"/>
      <c r="O227" s="45"/>
      <c r="P227" s="45"/>
      <c r="Q227" s="44"/>
      <c r="R227" s="44"/>
      <c r="S227" s="44"/>
      <c r="T227" s="44"/>
      <c r="U227" s="44"/>
      <c r="V227" s="44"/>
      <c r="W227" s="44"/>
      <c r="X227" s="46"/>
      <c r="Y227" s="44"/>
      <c r="Z227" s="45"/>
    </row>
    <row r="228" spans="1:26" ht="12.75">
      <c r="A228" s="42"/>
      <c r="B228" s="43"/>
      <c r="C228" s="43"/>
      <c r="D228" s="47"/>
      <c r="E228" s="43"/>
      <c r="F228" s="43"/>
      <c r="G228" s="43"/>
      <c r="H228" s="43"/>
      <c r="I228" s="43"/>
      <c r="J228" s="43"/>
      <c r="K228" s="43"/>
      <c r="L228" s="45"/>
      <c r="M228" s="45"/>
      <c r="N228" s="44"/>
      <c r="O228" s="45"/>
      <c r="P228" s="45"/>
      <c r="Q228" s="44"/>
      <c r="R228" s="44"/>
      <c r="S228" s="44"/>
      <c r="T228" s="44"/>
      <c r="U228" s="44"/>
      <c r="V228" s="44"/>
      <c r="W228" s="44"/>
      <c r="X228" s="46"/>
      <c r="Y228" s="44"/>
      <c r="Z228" s="45"/>
    </row>
    <row r="229" spans="1:26" ht="12.75">
      <c r="A229" s="42"/>
      <c r="B229" s="43"/>
      <c r="C229" s="43"/>
      <c r="D229" s="47"/>
      <c r="E229" s="43"/>
      <c r="F229" s="43"/>
      <c r="G229" s="43"/>
      <c r="H229" s="43"/>
      <c r="I229" s="43"/>
      <c r="J229" s="43"/>
      <c r="K229" s="43"/>
      <c r="L229" s="45"/>
      <c r="M229" s="45"/>
      <c r="N229" s="44"/>
      <c r="O229" s="45"/>
      <c r="P229" s="45"/>
      <c r="Q229" s="44"/>
      <c r="R229" s="44"/>
      <c r="S229" s="44"/>
      <c r="T229" s="44"/>
      <c r="U229" s="44"/>
      <c r="V229" s="44"/>
      <c r="W229" s="44"/>
      <c r="X229" s="46"/>
      <c r="Y229" s="44"/>
      <c r="Z229" s="45"/>
    </row>
    <row r="230" spans="1:26" ht="12.75">
      <c r="A230" s="42"/>
      <c r="B230" s="43"/>
      <c r="C230" s="43"/>
      <c r="D230" s="47"/>
      <c r="E230" s="43"/>
      <c r="F230" s="43"/>
      <c r="G230" s="43"/>
      <c r="H230" s="43"/>
      <c r="I230" s="43"/>
      <c r="J230" s="43"/>
      <c r="K230" s="43"/>
      <c r="L230" s="45"/>
      <c r="M230" s="45"/>
      <c r="N230" s="44"/>
      <c r="O230" s="45"/>
      <c r="P230" s="45"/>
      <c r="Q230" s="44"/>
      <c r="R230" s="44"/>
      <c r="S230" s="44"/>
      <c r="T230" s="44"/>
      <c r="U230" s="44"/>
      <c r="V230" s="44"/>
      <c r="W230" s="44"/>
      <c r="X230" s="46"/>
      <c r="Y230" s="44"/>
      <c r="Z230" s="45"/>
    </row>
    <row r="231" spans="1:26" ht="12.75">
      <c r="A231" s="42"/>
      <c r="B231" s="43"/>
      <c r="C231" s="43"/>
      <c r="D231" s="47"/>
      <c r="E231" s="43"/>
      <c r="F231" s="43"/>
      <c r="G231" s="43"/>
      <c r="H231" s="43"/>
      <c r="I231" s="43"/>
      <c r="J231" s="43"/>
      <c r="K231" s="43"/>
      <c r="L231" s="45"/>
      <c r="M231" s="45"/>
      <c r="N231" s="44"/>
      <c r="O231" s="45"/>
      <c r="P231" s="45"/>
      <c r="Q231" s="44"/>
      <c r="R231" s="44"/>
      <c r="S231" s="44"/>
      <c r="T231" s="44"/>
      <c r="U231" s="44"/>
      <c r="V231" s="44"/>
      <c r="W231" s="44"/>
      <c r="X231" s="46"/>
      <c r="Y231" s="44"/>
      <c r="Z231" s="45"/>
    </row>
    <row r="232" spans="1:26" ht="12.75">
      <c r="A232" s="42"/>
      <c r="B232" s="43"/>
      <c r="C232" s="43"/>
      <c r="D232" s="47"/>
      <c r="E232" s="43"/>
      <c r="F232" s="43"/>
      <c r="G232" s="43"/>
      <c r="H232" s="43"/>
      <c r="I232" s="43"/>
      <c r="J232" s="43"/>
      <c r="K232" s="43"/>
      <c r="L232" s="45"/>
      <c r="M232" s="45"/>
      <c r="N232" s="44"/>
      <c r="O232" s="45"/>
      <c r="P232" s="45"/>
      <c r="Q232" s="44"/>
      <c r="R232" s="44"/>
      <c r="S232" s="44"/>
      <c r="T232" s="44"/>
      <c r="U232" s="44"/>
      <c r="V232" s="44"/>
      <c r="W232" s="44"/>
      <c r="X232" s="46"/>
      <c r="Y232" s="44"/>
      <c r="Z232" s="45"/>
    </row>
    <row r="233" spans="1:26" ht="12.75">
      <c r="A233" s="42"/>
      <c r="B233" s="43"/>
      <c r="C233" s="43"/>
      <c r="D233" s="47"/>
      <c r="E233" s="43"/>
      <c r="F233" s="43"/>
      <c r="G233" s="43"/>
      <c r="H233" s="43"/>
      <c r="I233" s="43"/>
      <c r="J233" s="43"/>
      <c r="K233" s="43"/>
      <c r="L233" s="45"/>
      <c r="M233" s="45"/>
      <c r="N233" s="44"/>
      <c r="O233" s="45"/>
      <c r="P233" s="45"/>
      <c r="Q233" s="44"/>
      <c r="R233" s="44"/>
      <c r="S233" s="44"/>
      <c r="T233" s="44"/>
      <c r="U233" s="44"/>
      <c r="V233" s="44"/>
      <c r="W233" s="44"/>
      <c r="X233" s="46"/>
      <c r="Y233" s="44"/>
      <c r="Z233" s="45"/>
    </row>
    <row r="234" spans="1:26" ht="12.75">
      <c r="A234" s="42"/>
      <c r="B234" s="43"/>
      <c r="C234" s="43"/>
      <c r="D234" s="47"/>
      <c r="E234" s="43"/>
      <c r="F234" s="43"/>
      <c r="G234" s="43"/>
      <c r="H234" s="43"/>
      <c r="I234" s="43"/>
      <c r="J234" s="43"/>
      <c r="K234" s="43"/>
      <c r="L234" s="45"/>
      <c r="M234" s="45"/>
      <c r="N234" s="44"/>
      <c r="O234" s="45"/>
      <c r="P234" s="45"/>
      <c r="Q234" s="44"/>
      <c r="R234" s="44"/>
      <c r="S234" s="44"/>
      <c r="T234" s="44"/>
      <c r="U234" s="44"/>
      <c r="V234" s="44"/>
      <c r="W234" s="44"/>
      <c r="X234" s="46"/>
      <c r="Y234" s="44"/>
      <c r="Z234" s="45"/>
    </row>
    <row r="235" spans="1:26" ht="12.75">
      <c r="A235" s="42"/>
      <c r="B235" s="43"/>
      <c r="C235" s="43"/>
      <c r="D235" s="47"/>
      <c r="E235" s="43"/>
      <c r="F235" s="43"/>
      <c r="G235" s="43"/>
      <c r="H235" s="43"/>
      <c r="I235" s="43"/>
      <c r="J235" s="43"/>
      <c r="K235" s="43"/>
      <c r="L235" s="45"/>
      <c r="M235" s="45"/>
      <c r="N235" s="44"/>
      <c r="O235" s="45"/>
      <c r="P235" s="45"/>
      <c r="Q235" s="44"/>
      <c r="R235" s="44"/>
      <c r="S235" s="44"/>
      <c r="T235" s="44"/>
      <c r="U235" s="44"/>
      <c r="V235" s="44"/>
      <c r="W235" s="44"/>
      <c r="X235" s="46"/>
      <c r="Y235" s="44"/>
      <c r="Z235" s="45"/>
    </row>
    <row r="236" spans="1:26" ht="12.75">
      <c r="A236" s="42"/>
      <c r="B236" s="43"/>
      <c r="C236" s="43"/>
      <c r="D236" s="47"/>
      <c r="E236" s="43"/>
      <c r="F236" s="43"/>
      <c r="G236" s="43"/>
      <c r="H236" s="43"/>
      <c r="I236" s="43"/>
      <c r="J236" s="43"/>
      <c r="K236" s="43"/>
      <c r="L236" s="45"/>
      <c r="M236" s="45"/>
      <c r="N236" s="44"/>
      <c r="O236" s="45"/>
      <c r="P236" s="45"/>
      <c r="Q236" s="44"/>
      <c r="R236" s="44"/>
      <c r="S236" s="44"/>
      <c r="T236" s="44"/>
      <c r="U236" s="44"/>
      <c r="V236" s="44"/>
      <c r="W236" s="44"/>
      <c r="X236" s="46"/>
      <c r="Y236" s="44"/>
      <c r="Z236" s="45"/>
    </row>
    <row r="237" spans="1:26" ht="12.75">
      <c r="A237" s="42"/>
      <c r="B237" s="43"/>
      <c r="C237" s="43"/>
      <c r="D237" s="47"/>
      <c r="E237" s="43"/>
      <c r="F237" s="43"/>
      <c r="G237" s="43"/>
      <c r="H237" s="43"/>
      <c r="I237" s="43"/>
      <c r="J237" s="43"/>
      <c r="K237" s="43"/>
      <c r="L237" s="45"/>
      <c r="M237" s="45"/>
      <c r="N237" s="44"/>
      <c r="O237" s="45"/>
      <c r="P237" s="45"/>
      <c r="Q237" s="44"/>
      <c r="R237" s="44"/>
      <c r="S237" s="44"/>
      <c r="T237" s="44"/>
      <c r="U237" s="44"/>
      <c r="V237" s="44"/>
      <c r="W237" s="44"/>
      <c r="X237" s="46"/>
      <c r="Y237" s="44"/>
      <c r="Z237" s="45"/>
    </row>
    <row r="238" spans="1:26" ht="12.75">
      <c r="A238" s="42"/>
      <c r="B238" s="43"/>
      <c r="C238" s="43"/>
      <c r="D238" s="47"/>
      <c r="E238" s="43"/>
      <c r="F238" s="43"/>
      <c r="G238" s="43"/>
      <c r="H238" s="43"/>
      <c r="I238" s="43"/>
      <c r="J238" s="43"/>
      <c r="K238" s="43"/>
      <c r="L238" s="45"/>
      <c r="M238" s="45"/>
      <c r="N238" s="44"/>
      <c r="O238" s="45"/>
      <c r="P238" s="45"/>
      <c r="Q238" s="44"/>
      <c r="R238" s="44"/>
      <c r="S238" s="44"/>
      <c r="T238" s="44"/>
      <c r="U238" s="44"/>
      <c r="V238" s="44"/>
      <c r="W238" s="44"/>
      <c r="X238" s="46"/>
      <c r="Y238" s="44"/>
      <c r="Z238" s="45"/>
    </row>
    <row r="239" spans="1:26" ht="12.75">
      <c r="A239" s="42"/>
      <c r="B239" s="43"/>
      <c r="C239" s="43"/>
      <c r="D239" s="47"/>
      <c r="E239" s="43"/>
      <c r="F239" s="43"/>
      <c r="G239" s="43"/>
      <c r="H239" s="43"/>
      <c r="I239" s="43"/>
      <c r="J239" s="43"/>
      <c r="K239" s="43"/>
      <c r="L239" s="45"/>
      <c r="M239" s="45"/>
      <c r="N239" s="44"/>
      <c r="O239" s="45"/>
      <c r="P239" s="45"/>
      <c r="Q239" s="44"/>
      <c r="R239" s="44"/>
      <c r="S239" s="44"/>
      <c r="T239" s="44"/>
      <c r="U239" s="44"/>
      <c r="V239" s="44"/>
      <c r="W239" s="44"/>
      <c r="X239" s="46"/>
      <c r="Y239" s="44"/>
      <c r="Z239" s="45"/>
    </row>
    <row r="240" spans="1:26" ht="12.75">
      <c r="A240" s="42"/>
      <c r="B240" s="43"/>
      <c r="C240" s="43"/>
      <c r="D240" s="47"/>
      <c r="E240" s="43"/>
      <c r="F240" s="43"/>
      <c r="G240" s="43"/>
      <c r="H240" s="43"/>
      <c r="I240" s="43"/>
      <c r="J240" s="43"/>
      <c r="K240" s="43"/>
      <c r="L240" s="45"/>
      <c r="M240" s="45"/>
      <c r="N240" s="44"/>
      <c r="O240" s="45"/>
      <c r="P240" s="45"/>
      <c r="Q240" s="44"/>
      <c r="R240" s="44"/>
      <c r="S240" s="44"/>
      <c r="T240" s="44"/>
      <c r="U240" s="44"/>
      <c r="V240" s="44"/>
      <c r="W240" s="44"/>
      <c r="X240" s="46"/>
      <c r="Y240" s="44"/>
      <c r="Z240" s="45"/>
    </row>
    <row r="241" spans="1:26" ht="12.75">
      <c r="A241" s="42"/>
      <c r="B241" s="43"/>
      <c r="C241" s="43"/>
      <c r="D241" s="47"/>
      <c r="E241" s="43"/>
      <c r="F241" s="43"/>
      <c r="G241" s="43"/>
      <c r="H241" s="43"/>
      <c r="I241" s="43"/>
      <c r="J241" s="43"/>
      <c r="K241" s="43"/>
      <c r="L241" s="45"/>
      <c r="M241" s="45"/>
      <c r="N241" s="44"/>
      <c r="O241" s="45"/>
      <c r="P241" s="45"/>
      <c r="Q241" s="44"/>
      <c r="R241" s="44"/>
      <c r="S241" s="44"/>
      <c r="T241" s="44"/>
      <c r="U241" s="44"/>
      <c r="V241" s="44"/>
      <c r="W241" s="44"/>
      <c r="X241" s="46"/>
      <c r="Y241" s="44"/>
      <c r="Z241" s="45"/>
    </row>
    <row r="242" spans="1:26" ht="12.75">
      <c r="A242" s="42"/>
      <c r="B242" s="43"/>
      <c r="C242" s="43"/>
      <c r="D242" s="47"/>
      <c r="E242" s="43"/>
      <c r="F242" s="43"/>
      <c r="G242" s="43"/>
      <c r="H242" s="43"/>
      <c r="I242" s="43"/>
      <c r="J242" s="43"/>
      <c r="K242" s="43"/>
      <c r="L242" s="45"/>
      <c r="M242" s="45"/>
      <c r="N242" s="44"/>
      <c r="O242" s="45"/>
      <c r="P242" s="45"/>
      <c r="Q242" s="44"/>
      <c r="R242" s="44"/>
      <c r="S242" s="44"/>
      <c r="T242" s="44"/>
      <c r="U242" s="44"/>
      <c r="V242" s="44"/>
      <c r="W242" s="44"/>
      <c r="X242" s="46"/>
      <c r="Y242" s="44"/>
      <c r="Z242" s="45"/>
    </row>
    <row r="243" spans="1:26" ht="12.75">
      <c r="A243" s="42"/>
      <c r="B243" s="43"/>
      <c r="C243" s="43"/>
      <c r="D243" s="47"/>
      <c r="E243" s="43"/>
      <c r="F243" s="43"/>
      <c r="G243" s="43"/>
      <c r="H243" s="43"/>
      <c r="I243" s="43"/>
      <c r="J243" s="43"/>
      <c r="K243" s="43"/>
      <c r="L243" s="45"/>
      <c r="M243" s="45"/>
      <c r="N243" s="44"/>
      <c r="O243" s="45"/>
      <c r="P243" s="45"/>
      <c r="Q243" s="44"/>
      <c r="R243" s="44"/>
      <c r="S243" s="44"/>
      <c r="T243" s="44"/>
      <c r="U243" s="44"/>
      <c r="V243" s="44"/>
      <c r="W243" s="44"/>
      <c r="X243" s="46"/>
      <c r="Y243" s="44"/>
      <c r="Z243" s="45"/>
    </row>
    <row r="244" spans="1:26" ht="12.75">
      <c r="A244" s="42"/>
      <c r="B244" s="43"/>
      <c r="C244" s="43"/>
      <c r="D244" s="47"/>
      <c r="E244" s="43"/>
      <c r="F244" s="43"/>
      <c r="G244" s="43"/>
      <c r="H244" s="43"/>
      <c r="I244" s="43"/>
      <c r="J244" s="43"/>
      <c r="K244" s="43"/>
      <c r="L244" s="45"/>
      <c r="M244" s="45"/>
      <c r="N244" s="44"/>
      <c r="O244" s="45"/>
      <c r="P244" s="45"/>
      <c r="Q244" s="44"/>
      <c r="R244" s="44"/>
      <c r="S244" s="44"/>
      <c r="T244" s="44"/>
      <c r="U244" s="44"/>
      <c r="V244" s="44"/>
      <c r="W244" s="44"/>
      <c r="X244" s="46"/>
      <c r="Y244" s="44"/>
      <c r="Z244" s="45"/>
    </row>
    <row r="245" spans="1:26" ht="12.75">
      <c r="A245" s="42"/>
      <c r="B245" s="43"/>
      <c r="C245" s="43"/>
      <c r="D245" s="47"/>
      <c r="E245" s="43"/>
      <c r="F245" s="43"/>
      <c r="G245" s="43"/>
      <c r="H245" s="43"/>
      <c r="I245" s="43"/>
      <c r="J245" s="43"/>
      <c r="K245" s="43"/>
      <c r="L245" s="45"/>
      <c r="M245" s="45"/>
      <c r="N245" s="44"/>
      <c r="O245" s="45"/>
      <c r="P245" s="45"/>
      <c r="Q245" s="44"/>
      <c r="R245" s="44"/>
      <c r="S245" s="44"/>
      <c r="T245" s="44"/>
      <c r="U245" s="44"/>
      <c r="V245" s="44"/>
      <c r="W245" s="44"/>
      <c r="X245" s="46"/>
      <c r="Y245" s="44"/>
      <c r="Z245" s="45"/>
    </row>
    <row r="246" spans="1:26" ht="12.75">
      <c r="A246" s="42"/>
      <c r="B246" s="43"/>
      <c r="C246" s="43"/>
      <c r="D246" s="47"/>
      <c r="E246" s="43"/>
      <c r="F246" s="43"/>
      <c r="G246" s="43"/>
      <c r="H246" s="43"/>
      <c r="I246" s="43"/>
      <c r="J246" s="43"/>
      <c r="K246" s="43"/>
      <c r="L246" s="45"/>
      <c r="M246" s="45"/>
      <c r="N246" s="44"/>
      <c r="O246" s="45"/>
      <c r="P246" s="45"/>
      <c r="Q246" s="44"/>
      <c r="R246" s="44"/>
      <c r="S246" s="44"/>
      <c r="T246" s="44"/>
      <c r="U246" s="44"/>
      <c r="V246" s="44"/>
      <c r="W246" s="44"/>
      <c r="X246" s="46"/>
      <c r="Y246" s="44"/>
      <c r="Z246" s="45"/>
    </row>
    <row r="247" spans="1:26" ht="12.75">
      <c r="A247" s="42"/>
      <c r="B247" s="43"/>
      <c r="C247" s="43"/>
      <c r="D247" s="47"/>
      <c r="E247" s="43"/>
      <c r="F247" s="43"/>
      <c r="G247" s="43"/>
      <c r="H247" s="43"/>
      <c r="I247" s="43"/>
      <c r="J247" s="43"/>
      <c r="K247" s="43"/>
      <c r="L247" s="45"/>
      <c r="M247" s="45"/>
      <c r="N247" s="44"/>
      <c r="O247" s="45"/>
      <c r="P247" s="45"/>
      <c r="Q247" s="44"/>
      <c r="R247" s="44"/>
      <c r="S247" s="44"/>
      <c r="T247" s="44"/>
      <c r="U247" s="44"/>
      <c r="V247" s="44"/>
      <c r="W247" s="44"/>
      <c r="X247" s="46"/>
      <c r="Y247" s="44"/>
      <c r="Z247" s="45"/>
    </row>
    <row r="248" spans="1:26" ht="12.75">
      <c r="A248" s="42"/>
      <c r="B248" s="43"/>
      <c r="C248" s="43"/>
      <c r="D248" s="47"/>
      <c r="E248" s="43"/>
      <c r="F248" s="43"/>
      <c r="G248" s="43"/>
      <c r="H248" s="43"/>
      <c r="I248" s="43"/>
      <c r="J248" s="43"/>
      <c r="K248" s="43"/>
      <c r="L248" s="45"/>
      <c r="M248" s="45"/>
      <c r="N248" s="44"/>
      <c r="O248" s="45"/>
      <c r="P248" s="45"/>
      <c r="Q248" s="44"/>
      <c r="R248" s="44"/>
      <c r="S248" s="44"/>
      <c r="T248" s="44"/>
      <c r="U248" s="44"/>
      <c r="V248" s="44"/>
      <c r="W248" s="44"/>
      <c r="X248" s="46"/>
      <c r="Y248" s="44"/>
      <c r="Z248" s="45"/>
    </row>
    <row r="249" spans="1:26" ht="12.75">
      <c r="A249" s="42"/>
      <c r="B249" s="43"/>
      <c r="C249" s="43"/>
      <c r="D249" s="47"/>
      <c r="E249" s="43"/>
      <c r="F249" s="43"/>
      <c r="G249" s="43"/>
      <c r="H249" s="43"/>
      <c r="I249" s="43"/>
      <c r="J249" s="43"/>
      <c r="K249" s="43"/>
      <c r="L249" s="45"/>
      <c r="M249" s="45"/>
      <c r="N249" s="44"/>
      <c r="O249" s="45"/>
      <c r="P249" s="45"/>
      <c r="Q249" s="44"/>
      <c r="R249" s="44"/>
      <c r="S249" s="44"/>
      <c r="T249" s="44"/>
      <c r="U249" s="44"/>
      <c r="V249" s="44"/>
      <c r="W249" s="44"/>
      <c r="X249" s="46"/>
      <c r="Y249" s="44"/>
      <c r="Z249" s="45"/>
    </row>
    <row r="250" spans="1:26" ht="12.75">
      <c r="A250" s="42"/>
      <c r="B250" s="43"/>
      <c r="C250" s="43"/>
      <c r="D250" s="47"/>
      <c r="E250" s="43"/>
      <c r="F250" s="43"/>
      <c r="G250" s="43"/>
      <c r="H250" s="43"/>
      <c r="I250" s="43"/>
      <c r="J250" s="43"/>
      <c r="K250" s="43"/>
      <c r="L250" s="45"/>
      <c r="M250" s="45"/>
      <c r="N250" s="44"/>
      <c r="O250" s="45"/>
      <c r="P250" s="45"/>
      <c r="Q250" s="44"/>
      <c r="R250" s="44"/>
      <c r="S250" s="44"/>
      <c r="T250" s="44"/>
      <c r="U250" s="44"/>
      <c r="V250" s="44"/>
      <c r="W250" s="44"/>
      <c r="X250" s="46"/>
      <c r="Y250" s="44"/>
      <c r="Z250" s="45"/>
    </row>
    <row r="251" spans="1:26" ht="12.75">
      <c r="A251" s="42"/>
      <c r="B251" s="43"/>
      <c r="C251" s="43"/>
      <c r="D251" s="47"/>
      <c r="E251" s="43"/>
      <c r="F251" s="43"/>
      <c r="G251" s="43"/>
      <c r="H251" s="43"/>
      <c r="I251" s="43"/>
      <c r="J251" s="43"/>
      <c r="K251" s="43"/>
      <c r="L251" s="45"/>
      <c r="M251" s="45"/>
      <c r="N251" s="44"/>
      <c r="O251" s="45"/>
      <c r="P251" s="45"/>
      <c r="Q251" s="44"/>
      <c r="R251" s="44"/>
      <c r="S251" s="44"/>
      <c r="T251" s="44"/>
      <c r="U251" s="44"/>
      <c r="V251" s="44"/>
      <c r="W251" s="44"/>
      <c r="X251" s="46"/>
      <c r="Y251" s="44"/>
      <c r="Z251" s="45"/>
    </row>
    <row r="252" spans="1:26" ht="12.75">
      <c r="A252" s="42"/>
      <c r="B252" s="43"/>
      <c r="C252" s="43"/>
      <c r="D252" s="47"/>
      <c r="E252" s="43"/>
      <c r="F252" s="43"/>
      <c r="G252" s="43"/>
      <c r="H252" s="43"/>
      <c r="I252" s="43"/>
      <c r="J252" s="43"/>
      <c r="K252" s="43"/>
      <c r="L252" s="45"/>
      <c r="M252" s="45"/>
      <c r="N252" s="44"/>
      <c r="O252" s="45"/>
      <c r="P252" s="45"/>
      <c r="Q252" s="44"/>
      <c r="R252" s="44"/>
      <c r="S252" s="44"/>
      <c r="T252" s="44"/>
      <c r="U252" s="44"/>
      <c r="V252" s="44"/>
      <c r="W252" s="44"/>
      <c r="X252" s="46"/>
      <c r="Y252" s="44"/>
      <c r="Z252" s="45"/>
    </row>
    <row r="253" spans="1:26" ht="12.75">
      <c r="A253" s="42"/>
      <c r="B253" s="43"/>
      <c r="C253" s="43"/>
      <c r="D253" s="47"/>
      <c r="E253" s="43"/>
      <c r="F253" s="43"/>
      <c r="G253" s="43"/>
      <c r="H253" s="43"/>
      <c r="I253" s="43"/>
      <c r="J253" s="43"/>
      <c r="K253" s="43"/>
      <c r="L253" s="45"/>
      <c r="M253" s="45"/>
      <c r="N253" s="44"/>
      <c r="O253" s="45"/>
      <c r="P253" s="45"/>
      <c r="Q253" s="44"/>
      <c r="R253" s="44"/>
      <c r="S253" s="44"/>
      <c r="T253" s="44"/>
      <c r="U253" s="44"/>
      <c r="V253" s="44"/>
      <c r="W253" s="44"/>
      <c r="X253" s="46"/>
      <c r="Y253" s="44"/>
      <c r="Z253" s="45"/>
    </row>
    <row r="254" spans="1:26" ht="12.75">
      <c r="A254" s="42"/>
      <c r="B254" s="43"/>
      <c r="C254" s="43"/>
      <c r="D254" s="47"/>
      <c r="E254" s="43"/>
      <c r="F254" s="43"/>
      <c r="G254" s="43"/>
      <c r="H254" s="43"/>
      <c r="I254" s="43"/>
      <c r="J254" s="43"/>
      <c r="K254" s="43"/>
      <c r="L254" s="45"/>
      <c r="M254" s="45"/>
      <c r="N254" s="44"/>
      <c r="O254" s="45"/>
      <c r="P254" s="45"/>
      <c r="Q254" s="44"/>
      <c r="R254" s="44"/>
      <c r="S254" s="44"/>
      <c r="T254" s="44"/>
      <c r="U254" s="44"/>
      <c r="V254" s="44"/>
      <c r="W254" s="44"/>
      <c r="X254" s="46"/>
      <c r="Y254" s="44"/>
      <c r="Z254" s="45"/>
    </row>
    <row r="255" spans="1:26" ht="12.75">
      <c r="A255" s="42"/>
      <c r="B255" s="43"/>
      <c r="C255" s="43"/>
      <c r="D255" s="47"/>
      <c r="E255" s="43"/>
      <c r="F255" s="43"/>
      <c r="G255" s="43"/>
      <c r="H255" s="43"/>
      <c r="I255" s="43"/>
      <c r="J255" s="43"/>
      <c r="K255" s="43"/>
      <c r="L255" s="45"/>
      <c r="M255" s="45"/>
      <c r="N255" s="44"/>
      <c r="O255" s="45"/>
      <c r="P255" s="45"/>
      <c r="Q255" s="44"/>
      <c r="R255" s="44"/>
      <c r="S255" s="44"/>
      <c r="T255" s="44"/>
      <c r="U255" s="44"/>
      <c r="V255" s="44"/>
      <c r="W255" s="44"/>
      <c r="X255" s="46"/>
      <c r="Y255" s="44"/>
      <c r="Z255" s="45"/>
    </row>
    <row r="256" spans="1:26" ht="12.75">
      <c r="A256" s="42"/>
      <c r="B256" s="43"/>
      <c r="C256" s="43"/>
      <c r="D256" s="47"/>
      <c r="E256" s="43"/>
      <c r="F256" s="43"/>
      <c r="G256" s="43"/>
      <c r="H256" s="43"/>
      <c r="I256" s="43"/>
      <c r="J256" s="43"/>
      <c r="K256" s="43"/>
      <c r="L256" s="45"/>
      <c r="M256" s="45"/>
      <c r="N256" s="44"/>
      <c r="O256" s="45"/>
      <c r="P256" s="45"/>
      <c r="Q256" s="44"/>
      <c r="R256" s="44"/>
      <c r="S256" s="44"/>
      <c r="T256" s="44"/>
      <c r="U256" s="44"/>
      <c r="V256" s="44"/>
      <c r="W256" s="44"/>
      <c r="X256" s="46"/>
      <c r="Y256" s="44"/>
      <c r="Z256" s="45"/>
    </row>
    <row r="257" spans="1:26" ht="12.75">
      <c r="A257" s="42"/>
      <c r="B257" s="43"/>
      <c r="C257" s="43"/>
      <c r="D257" s="47"/>
      <c r="E257" s="43"/>
      <c r="F257" s="43"/>
      <c r="G257" s="43"/>
      <c r="H257" s="43"/>
      <c r="I257" s="43"/>
      <c r="J257" s="43"/>
      <c r="K257" s="43"/>
      <c r="L257" s="45"/>
      <c r="M257" s="45"/>
      <c r="N257" s="44"/>
      <c r="O257" s="45"/>
      <c r="P257" s="45"/>
      <c r="Q257" s="44"/>
      <c r="R257" s="44"/>
      <c r="S257" s="44"/>
      <c r="T257" s="44"/>
      <c r="U257" s="44"/>
      <c r="V257" s="44"/>
      <c r="W257" s="44"/>
      <c r="X257" s="46"/>
      <c r="Y257" s="44"/>
      <c r="Z257" s="45"/>
    </row>
    <row r="258" spans="1:26" ht="12.75">
      <c r="A258" s="42"/>
      <c r="B258" s="43"/>
      <c r="C258" s="43"/>
      <c r="D258" s="47"/>
      <c r="E258" s="43"/>
      <c r="F258" s="43"/>
      <c r="G258" s="43"/>
      <c r="H258" s="43"/>
      <c r="I258" s="43"/>
      <c r="J258" s="43"/>
      <c r="K258" s="43"/>
      <c r="L258" s="45"/>
      <c r="M258" s="45"/>
      <c r="N258" s="44"/>
      <c r="O258" s="45"/>
      <c r="P258" s="45"/>
      <c r="Q258" s="44"/>
      <c r="R258" s="44"/>
      <c r="S258" s="44"/>
      <c r="T258" s="44"/>
      <c r="U258" s="44"/>
      <c r="V258" s="44"/>
      <c r="W258" s="44"/>
      <c r="X258" s="46"/>
      <c r="Y258" s="44"/>
      <c r="Z258" s="45"/>
    </row>
    <row r="259" spans="1:26" ht="12.75">
      <c r="A259" s="42"/>
      <c r="B259" s="43"/>
      <c r="C259" s="43"/>
      <c r="D259" s="47"/>
      <c r="E259" s="43"/>
      <c r="F259" s="43"/>
      <c r="G259" s="43"/>
      <c r="H259" s="43"/>
      <c r="I259" s="43"/>
      <c r="J259" s="43"/>
      <c r="K259" s="43"/>
      <c r="L259" s="45"/>
      <c r="M259" s="45"/>
      <c r="N259" s="44"/>
      <c r="O259" s="45"/>
      <c r="P259" s="45"/>
      <c r="Q259" s="44"/>
      <c r="R259" s="44"/>
      <c r="S259" s="44"/>
      <c r="T259" s="44"/>
      <c r="U259" s="44"/>
      <c r="V259" s="44"/>
      <c r="W259" s="44"/>
      <c r="X259" s="46"/>
      <c r="Y259" s="44"/>
      <c r="Z259" s="45"/>
    </row>
    <row r="260" spans="1:26" ht="12.75">
      <c r="A260" s="42"/>
      <c r="B260" s="43"/>
      <c r="C260" s="43"/>
      <c r="D260" s="47"/>
      <c r="E260" s="43"/>
      <c r="F260" s="43"/>
      <c r="G260" s="43"/>
      <c r="H260" s="43"/>
      <c r="I260" s="43"/>
      <c r="J260" s="43"/>
      <c r="K260" s="43"/>
      <c r="L260" s="45"/>
      <c r="M260" s="45"/>
      <c r="N260" s="44"/>
      <c r="O260" s="45"/>
      <c r="P260" s="45"/>
      <c r="Q260" s="44"/>
      <c r="R260" s="44"/>
      <c r="S260" s="44"/>
      <c r="T260" s="44"/>
      <c r="U260" s="44"/>
      <c r="V260" s="44"/>
      <c r="W260" s="44"/>
      <c r="X260" s="46"/>
      <c r="Y260" s="44"/>
      <c r="Z260" s="45"/>
    </row>
    <row r="261" spans="1:26" ht="12.75">
      <c r="A261" s="42"/>
      <c r="B261" s="43"/>
      <c r="C261" s="43"/>
      <c r="D261" s="47"/>
      <c r="E261" s="43"/>
      <c r="F261" s="43"/>
      <c r="G261" s="43"/>
      <c r="H261" s="43"/>
      <c r="I261" s="43"/>
      <c r="J261" s="43"/>
      <c r="K261" s="43"/>
      <c r="L261" s="45"/>
      <c r="M261" s="45"/>
      <c r="N261" s="44"/>
      <c r="O261" s="45"/>
      <c r="P261" s="45"/>
      <c r="Q261" s="44"/>
      <c r="R261" s="44"/>
      <c r="S261" s="44"/>
      <c r="T261" s="44"/>
      <c r="U261" s="44"/>
      <c r="V261" s="44"/>
      <c r="W261" s="44"/>
      <c r="X261" s="46"/>
      <c r="Y261" s="44"/>
      <c r="Z261" s="45"/>
    </row>
    <row r="262" spans="1:26" ht="12.75">
      <c r="A262" s="42"/>
      <c r="B262" s="43"/>
      <c r="C262" s="43"/>
      <c r="D262" s="47"/>
      <c r="E262" s="43"/>
      <c r="F262" s="43"/>
      <c r="G262" s="43"/>
      <c r="H262" s="43"/>
      <c r="I262" s="43"/>
      <c r="J262" s="43"/>
      <c r="K262" s="43"/>
      <c r="L262" s="45"/>
      <c r="M262" s="45"/>
      <c r="N262" s="44"/>
      <c r="O262" s="45"/>
      <c r="P262" s="45"/>
      <c r="Q262" s="44"/>
      <c r="R262" s="44"/>
      <c r="S262" s="44"/>
      <c r="T262" s="44"/>
      <c r="U262" s="44"/>
      <c r="V262" s="44"/>
      <c r="W262" s="44"/>
      <c r="X262" s="46"/>
      <c r="Y262" s="44"/>
      <c r="Z262" s="45"/>
    </row>
    <row r="263" spans="1:26" ht="12.75">
      <c r="A263" s="42"/>
      <c r="B263" s="43"/>
      <c r="C263" s="43"/>
      <c r="D263" s="47"/>
      <c r="E263" s="43"/>
      <c r="F263" s="43"/>
      <c r="G263" s="43"/>
      <c r="H263" s="43"/>
      <c r="I263" s="43"/>
      <c r="J263" s="43"/>
      <c r="K263" s="43"/>
      <c r="L263" s="45"/>
      <c r="M263" s="45"/>
      <c r="N263" s="44"/>
      <c r="O263" s="45"/>
      <c r="P263" s="45"/>
      <c r="Q263" s="44"/>
      <c r="R263" s="44"/>
      <c r="S263" s="44"/>
      <c r="T263" s="44"/>
      <c r="U263" s="44"/>
      <c r="V263" s="44"/>
      <c r="W263" s="44"/>
      <c r="X263" s="46"/>
      <c r="Y263" s="44"/>
      <c r="Z263" s="45"/>
    </row>
    <row r="264" spans="1:26" ht="12.75">
      <c r="A264" s="42"/>
      <c r="B264" s="43"/>
      <c r="C264" s="43"/>
      <c r="D264" s="47"/>
      <c r="E264" s="43"/>
      <c r="F264" s="43"/>
      <c r="G264" s="43"/>
      <c r="H264" s="43"/>
      <c r="I264" s="43"/>
      <c r="J264" s="43"/>
      <c r="K264" s="43"/>
      <c r="L264" s="45"/>
      <c r="M264" s="45"/>
      <c r="N264" s="44"/>
      <c r="O264" s="45"/>
      <c r="P264" s="45"/>
      <c r="Q264" s="44"/>
      <c r="R264" s="44"/>
      <c r="S264" s="44"/>
      <c r="T264" s="44"/>
      <c r="U264" s="44"/>
      <c r="V264" s="44"/>
      <c r="W264" s="44"/>
      <c r="X264" s="46"/>
      <c r="Y264" s="44"/>
      <c r="Z264" s="45"/>
    </row>
    <row r="265" spans="1:26" ht="12.75">
      <c r="A265" s="42"/>
      <c r="B265" s="43"/>
      <c r="C265" s="43"/>
      <c r="D265" s="47"/>
      <c r="E265" s="43"/>
      <c r="F265" s="43"/>
      <c r="G265" s="43"/>
      <c r="H265" s="43"/>
      <c r="I265" s="43"/>
      <c r="J265" s="43"/>
      <c r="K265" s="43"/>
      <c r="L265" s="45"/>
      <c r="M265" s="45"/>
      <c r="N265" s="44"/>
      <c r="O265" s="45"/>
      <c r="P265" s="45"/>
      <c r="Q265" s="44"/>
      <c r="R265" s="44"/>
      <c r="S265" s="44"/>
      <c r="T265" s="44"/>
      <c r="U265" s="44"/>
      <c r="V265" s="44"/>
      <c r="W265" s="44"/>
      <c r="X265" s="46"/>
      <c r="Y265" s="44"/>
      <c r="Z265" s="45"/>
    </row>
    <row r="266" spans="1:26" ht="12.75">
      <c r="A266" s="42"/>
      <c r="B266" s="43"/>
      <c r="C266" s="43"/>
      <c r="D266" s="47"/>
      <c r="E266" s="43"/>
      <c r="F266" s="43"/>
      <c r="G266" s="43"/>
      <c r="H266" s="43"/>
      <c r="I266" s="43"/>
      <c r="J266" s="43"/>
      <c r="K266" s="43"/>
      <c r="L266" s="45"/>
      <c r="M266" s="45"/>
      <c r="N266" s="44"/>
      <c r="O266" s="45"/>
      <c r="P266" s="45"/>
      <c r="Q266" s="44"/>
      <c r="R266" s="44"/>
      <c r="S266" s="44"/>
      <c r="T266" s="44"/>
      <c r="U266" s="44"/>
      <c r="V266" s="44"/>
      <c r="W266" s="44"/>
      <c r="X266" s="46"/>
      <c r="Y266" s="44"/>
      <c r="Z266" s="45"/>
    </row>
    <row r="267" spans="1:26" ht="12.75">
      <c r="A267" s="42"/>
      <c r="B267" s="43"/>
      <c r="C267" s="43"/>
      <c r="D267" s="47"/>
      <c r="E267" s="43"/>
      <c r="F267" s="43"/>
      <c r="G267" s="43"/>
      <c r="H267" s="43"/>
      <c r="I267" s="43"/>
      <c r="J267" s="43"/>
      <c r="K267" s="43"/>
      <c r="L267" s="45"/>
      <c r="M267" s="45"/>
      <c r="N267" s="44"/>
      <c r="O267" s="45"/>
      <c r="P267" s="45"/>
      <c r="Q267" s="44"/>
      <c r="R267" s="44"/>
      <c r="S267" s="44"/>
      <c r="T267" s="44"/>
      <c r="U267" s="44"/>
      <c r="V267" s="44"/>
      <c r="W267" s="44"/>
      <c r="X267" s="46"/>
      <c r="Y267" s="44"/>
      <c r="Z267" s="45"/>
    </row>
    <row r="268" spans="1:26" ht="12.75">
      <c r="A268" s="42"/>
      <c r="B268" s="43"/>
      <c r="C268" s="43"/>
      <c r="D268" s="47"/>
      <c r="E268" s="43"/>
      <c r="F268" s="43"/>
      <c r="G268" s="43"/>
      <c r="H268" s="43"/>
      <c r="I268" s="43"/>
      <c r="J268" s="43"/>
      <c r="K268" s="43"/>
      <c r="L268" s="45"/>
      <c r="M268" s="45"/>
      <c r="N268" s="44"/>
      <c r="O268" s="45"/>
      <c r="P268" s="45"/>
      <c r="Q268" s="44"/>
      <c r="R268" s="44"/>
      <c r="S268" s="44"/>
      <c r="T268" s="44"/>
      <c r="U268" s="44"/>
      <c r="V268" s="44"/>
      <c r="W268" s="44"/>
      <c r="X268" s="46"/>
      <c r="Y268" s="44"/>
      <c r="Z268" s="45"/>
    </row>
    <row r="269" spans="1:26" ht="12.75">
      <c r="A269" s="42"/>
      <c r="B269" s="43"/>
      <c r="C269" s="43"/>
      <c r="D269" s="47"/>
      <c r="E269" s="43"/>
      <c r="F269" s="43"/>
      <c r="G269" s="43"/>
      <c r="H269" s="43"/>
      <c r="I269" s="43"/>
      <c r="J269" s="43"/>
      <c r="K269" s="43"/>
      <c r="L269" s="45"/>
      <c r="M269" s="45"/>
      <c r="N269" s="44"/>
      <c r="O269" s="45"/>
      <c r="P269" s="45"/>
      <c r="Q269" s="44"/>
      <c r="R269" s="44"/>
      <c r="S269" s="44"/>
      <c r="T269" s="44"/>
      <c r="U269" s="44"/>
      <c r="V269" s="44"/>
      <c r="W269" s="44"/>
      <c r="X269" s="46"/>
      <c r="Y269" s="44"/>
      <c r="Z269" s="45"/>
    </row>
    <row r="270" spans="1:26" ht="12.75">
      <c r="A270" s="42"/>
      <c r="B270" s="43"/>
      <c r="C270" s="43"/>
      <c r="D270" s="47"/>
      <c r="E270" s="43"/>
      <c r="F270" s="43"/>
      <c r="G270" s="43"/>
      <c r="H270" s="43"/>
      <c r="I270" s="43"/>
      <c r="J270" s="43"/>
      <c r="K270" s="43"/>
      <c r="L270" s="45"/>
      <c r="M270" s="45"/>
      <c r="N270" s="44"/>
      <c r="O270" s="45"/>
      <c r="P270" s="45"/>
      <c r="Q270" s="44"/>
      <c r="R270" s="44"/>
      <c r="S270" s="44"/>
      <c r="T270" s="44"/>
      <c r="U270" s="44"/>
      <c r="V270" s="44"/>
      <c r="W270" s="44"/>
      <c r="X270" s="46"/>
      <c r="Y270" s="44"/>
      <c r="Z270" s="45"/>
    </row>
    <row r="271" spans="1:26" ht="12.75">
      <c r="A271" s="42"/>
      <c r="B271" s="43"/>
      <c r="C271" s="43"/>
      <c r="D271" s="47"/>
      <c r="E271" s="43"/>
      <c r="F271" s="43"/>
      <c r="G271" s="43"/>
      <c r="H271" s="43"/>
      <c r="I271" s="43"/>
      <c r="J271" s="43"/>
      <c r="K271" s="43"/>
      <c r="L271" s="45"/>
      <c r="M271" s="45"/>
      <c r="N271" s="44"/>
      <c r="O271" s="45"/>
      <c r="P271" s="45"/>
      <c r="Q271" s="44"/>
      <c r="R271" s="44"/>
      <c r="S271" s="44"/>
      <c r="T271" s="44"/>
      <c r="U271" s="44"/>
      <c r="V271" s="44"/>
      <c r="W271" s="44"/>
      <c r="X271" s="46"/>
      <c r="Y271" s="44"/>
      <c r="Z271" s="45"/>
    </row>
    <row r="272" spans="1:26" ht="12.75">
      <c r="A272" s="42"/>
      <c r="B272" s="43"/>
      <c r="C272" s="43"/>
      <c r="D272" s="47"/>
      <c r="E272" s="43"/>
      <c r="F272" s="43"/>
      <c r="G272" s="43"/>
      <c r="H272" s="43"/>
      <c r="I272" s="43"/>
      <c r="J272" s="43"/>
      <c r="K272" s="43"/>
      <c r="L272" s="45"/>
      <c r="M272" s="45"/>
      <c r="N272" s="44"/>
      <c r="O272" s="45"/>
      <c r="P272" s="45"/>
      <c r="Q272" s="44"/>
      <c r="R272" s="44"/>
      <c r="S272" s="44"/>
      <c r="T272" s="44"/>
      <c r="U272" s="44"/>
      <c r="V272" s="44"/>
      <c r="W272" s="44"/>
      <c r="X272" s="46"/>
      <c r="Y272" s="44"/>
      <c r="Z272" s="45"/>
    </row>
    <row r="273" spans="1:26" ht="12.75">
      <c r="A273" s="42"/>
      <c r="B273" s="43"/>
      <c r="C273" s="43"/>
      <c r="D273" s="47"/>
      <c r="E273" s="43"/>
      <c r="F273" s="43"/>
      <c r="G273" s="43"/>
      <c r="H273" s="43"/>
      <c r="I273" s="43"/>
      <c r="J273" s="43"/>
      <c r="K273" s="43"/>
      <c r="L273" s="45"/>
      <c r="M273" s="45"/>
      <c r="N273" s="44"/>
      <c r="O273" s="45"/>
      <c r="P273" s="45"/>
      <c r="Q273" s="44"/>
      <c r="R273" s="44"/>
      <c r="S273" s="44"/>
      <c r="T273" s="44"/>
      <c r="U273" s="44"/>
      <c r="V273" s="44"/>
      <c r="W273" s="44"/>
      <c r="X273" s="46"/>
      <c r="Y273" s="44"/>
      <c r="Z273" s="45"/>
    </row>
    <row r="274" spans="1:26" ht="12.75">
      <c r="A274" s="42"/>
      <c r="B274" s="43"/>
      <c r="C274" s="43"/>
      <c r="D274" s="47"/>
      <c r="E274" s="43"/>
      <c r="F274" s="43"/>
      <c r="G274" s="43"/>
      <c r="H274" s="43"/>
      <c r="I274" s="43"/>
      <c r="J274" s="43"/>
      <c r="K274" s="43"/>
      <c r="L274" s="45"/>
      <c r="M274" s="45"/>
      <c r="N274" s="44"/>
      <c r="O274" s="45"/>
      <c r="P274" s="45"/>
      <c r="Q274" s="44"/>
      <c r="R274" s="44"/>
      <c r="S274" s="44"/>
      <c r="T274" s="44"/>
      <c r="U274" s="44"/>
      <c r="V274" s="44"/>
      <c r="W274" s="44"/>
      <c r="X274" s="46"/>
      <c r="Y274" s="44"/>
      <c r="Z274" s="45"/>
    </row>
    <row r="275" spans="1:26" ht="12.75">
      <c r="A275" s="42"/>
      <c r="B275" s="43"/>
      <c r="C275" s="43"/>
      <c r="D275" s="47"/>
      <c r="E275" s="43"/>
      <c r="F275" s="43"/>
      <c r="G275" s="43"/>
      <c r="H275" s="43"/>
      <c r="I275" s="43"/>
      <c r="J275" s="43"/>
      <c r="K275" s="43"/>
      <c r="L275" s="45"/>
      <c r="M275" s="45"/>
      <c r="N275" s="44"/>
      <c r="O275" s="45"/>
      <c r="P275" s="45"/>
      <c r="Q275" s="44"/>
      <c r="R275" s="44"/>
      <c r="S275" s="44"/>
      <c r="T275" s="44"/>
      <c r="U275" s="44"/>
      <c r="V275" s="44"/>
      <c r="W275" s="44"/>
      <c r="X275" s="46"/>
      <c r="Y275" s="44"/>
      <c r="Z275" s="45"/>
    </row>
    <row r="276" spans="1:26" ht="12.75">
      <c r="A276" s="42"/>
      <c r="B276" s="43"/>
      <c r="C276" s="43"/>
      <c r="D276" s="47"/>
      <c r="E276" s="43"/>
      <c r="F276" s="43"/>
      <c r="G276" s="43"/>
      <c r="H276" s="43"/>
      <c r="I276" s="43"/>
      <c r="J276" s="43"/>
      <c r="K276" s="43"/>
      <c r="L276" s="45"/>
      <c r="M276" s="45"/>
      <c r="N276" s="44"/>
      <c r="O276" s="45"/>
      <c r="P276" s="45"/>
      <c r="Q276" s="44"/>
      <c r="R276" s="44"/>
      <c r="S276" s="44"/>
      <c r="T276" s="44"/>
      <c r="U276" s="44"/>
      <c r="V276" s="44"/>
      <c r="W276" s="44"/>
      <c r="X276" s="46"/>
      <c r="Y276" s="44"/>
      <c r="Z276" s="45"/>
    </row>
    <row r="277" spans="1:26" ht="12.75">
      <c r="A277" s="42"/>
      <c r="B277" s="43"/>
      <c r="C277" s="43"/>
      <c r="D277" s="47"/>
      <c r="E277" s="43"/>
      <c r="F277" s="43"/>
      <c r="G277" s="43"/>
      <c r="H277" s="43"/>
      <c r="I277" s="43"/>
      <c r="J277" s="43"/>
      <c r="K277" s="43"/>
      <c r="L277" s="45"/>
      <c r="M277" s="45"/>
      <c r="N277" s="44"/>
      <c r="O277" s="45"/>
      <c r="P277" s="45"/>
      <c r="Q277" s="44"/>
      <c r="R277" s="44"/>
      <c r="S277" s="44"/>
      <c r="T277" s="44"/>
      <c r="U277" s="44"/>
      <c r="V277" s="44"/>
      <c r="W277" s="44"/>
      <c r="X277" s="46"/>
      <c r="Y277" s="44"/>
      <c r="Z277" s="45"/>
    </row>
    <row r="278" spans="1:26" ht="12.75">
      <c r="A278" s="42"/>
      <c r="B278" s="43"/>
      <c r="C278" s="43"/>
      <c r="D278" s="47"/>
      <c r="E278" s="43"/>
      <c r="F278" s="43"/>
      <c r="G278" s="43"/>
      <c r="H278" s="43"/>
      <c r="I278" s="43"/>
      <c r="J278" s="43"/>
      <c r="K278" s="43"/>
      <c r="L278" s="45"/>
      <c r="M278" s="45"/>
      <c r="N278" s="44"/>
      <c r="O278" s="45"/>
      <c r="P278" s="45"/>
      <c r="Q278" s="44"/>
      <c r="R278" s="44"/>
      <c r="S278" s="44"/>
      <c r="T278" s="44"/>
      <c r="U278" s="44"/>
      <c r="V278" s="44"/>
      <c r="W278" s="44"/>
      <c r="X278" s="46"/>
      <c r="Y278" s="44"/>
      <c r="Z278" s="45"/>
    </row>
    <row r="279" spans="1:26" ht="12.75">
      <c r="A279" s="42"/>
      <c r="B279" s="43"/>
      <c r="C279" s="43"/>
      <c r="D279" s="47"/>
      <c r="E279" s="43"/>
      <c r="F279" s="43"/>
      <c r="G279" s="43"/>
      <c r="H279" s="43"/>
      <c r="I279" s="43"/>
      <c r="J279" s="43"/>
      <c r="K279" s="43"/>
      <c r="L279" s="45"/>
      <c r="M279" s="45"/>
      <c r="N279" s="44"/>
      <c r="O279" s="45"/>
      <c r="P279" s="45"/>
      <c r="Q279" s="44"/>
      <c r="R279" s="44"/>
      <c r="S279" s="44"/>
      <c r="T279" s="44"/>
      <c r="U279" s="44"/>
      <c r="V279" s="44"/>
      <c r="W279" s="44"/>
      <c r="X279" s="46"/>
      <c r="Y279" s="44"/>
      <c r="Z279" s="45"/>
    </row>
    <row r="280" spans="1:26" ht="12.75">
      <c r="A280" s="42"/>
      <c r="B280" s="43"/>
      <c r="C280" s="43"/>
      <c r="D280" s="47"/>
      <c r="E280" s="43"/>
      <c r="F280" s="43"/>
      <c r="G280" s="43"/>
      <c r="H280" s="43"/>
      <c r="I280" s="43"/>
      <c r="J280" s="43"/>
      <c r="K280" s="43"/>
      <c r="L280" s="45"/>
      <c r="M280" s="45"/>
      <c r="N280" s="44"/>
      <c r="O280" s="45"/>
      <c r="P280" s="45"/>
      <c r="Q280" s="44"/>
      <c r="R280" s="44"/>
      <c r="S280" s="44"/>
      <c r="T280" s="44"/>
      <c r="U280" s="44"/>
      <c r="V280" s="44"/>
      <c r="W280" s="44"/>
      <c r="X280" s="46"/>
      <c r="Y280" s="44"/>
      <c r="Z280" s="45"/>
    </row>
    <row r="281" spans="1:26" ht="12.75">
      <c r="A281" s="42"/>
      <c r="B281" s="43"/>
      <c r="C281" s="43"/>
      <c r="D281" s="47"/>
      <c r="E281" s="43"/>
      <c r="F281" s="43"/>
      <c r="G281" s="43"/>
      <c r="H281" s="43"/>
      <c r="I281" s="43"/>
      <c r="J281" s="43"/>
      <c r="K281" s="43"/>
      <c r="L281" s="45"/>
      <c r="M281" s="45"/>
      <c r="N281" s="44"/>
      <c r="O281" s="45"/>
      <c r="P281" s="45"/>
      <c r="Q281" s="44"/>
      <c r="R281" s="44"/>
      <c r="S281" s="44"/>
      <c r="T281" s="44"/>
      <c r="U281" s="44"/>
      <c r="V281" s="44"/>
      <c r="W281" s="44"/>
      <c r="X281" s="46"/>
      <c r="Y281" s="44"/>
      <c r="Z281" s="45"/>
    </row>
    <row r="282" spans="1:26" ht="12.75">
      <c r="A282" s="42"/>
      <c r="B282" s="43"/>
      <c r="C282" s="43"/>
      <c r="D282" s="47"/>
      <c r="E282" s="43"/>
      <c r="F282" s="43"/>
      <c r="G282" s="43"/>
      <c r="H282" s="43"/>
      <c r="I282" s="43"/>
      <c r="J282" s="43"/>
      <c r="K282" s="43"/>
      <c r="L282" s="45"/>
      <c r="M282" s="45"/>
      <c r="N282" s="44"/>
      <c r="O282" s="45"/>
      <c r="P282" s="45"/>
      <c r="Q282" s="44"/>
      <c r="R282" s="44"/>
      <c r="S282" s="44"/>
      <c r="T282" s="44"/>
      <c r="U282" s="44"/>
      <c r="V282" s="44"/>
      <c r="W282" s="44"/>
      <c r="X282" s="46"/>
      <c r="Y282" s="44"/>
      <c r="Z282" s="45"/>
    </row>
    <row r="283" spans="1:26" ht="12.75">
      <c r="A283" s="42"/>
      <c r="B283" s="43"/>
      <c r="C283" s="43"/>
      <c r="D283" s="47"/>
      <c r="E283" s="43"/>
      <c r="F283" s="43"/>
      <c r="G283" s="43"/>
      <c r="H283" s="43"/>
      <c r="I283" s="43"/>
      <c r="J283" s="43"/>
      <c r="K283" s="43"/>
      <c r="L283" s="45"/>
      <c r="M283" s="45"/>
      <c r="N283" s="44"/>
      <c r="O283" s="45"/>
      <c r="P283" s="45"/>
      <c r="Q283" s="44"/>
      <c r="R283" s="44"/>
      <c r="S283" s="44"/>
      <c r="T283" s="44"/>
      <c r="U283" s="44"/>
      <c r="V283" s="44"/>
      <c r="W283" s="44"/>
      <c r="X283" s="46"/>
      <c r="Y283" s="44"/>
      <c r="Z283" s="45"/>
    </row>
    <row r="284" spans="1:26" ht="12.75">
      <c r="A284" s="42"/>
      <c r="B284" s="43"/>
      <c r="C284" s="43"/>
      <c r="D284" s="47"/>
      <c r="E284" s="43"/>
      <c r="F284" s="43"/>
      <c r="G284" s="43"/>
      <c r="H284" s="43"/>
      <c r="I284" s="43"/>
      <c r="J284" s="43"/>
      <c r="K284" s="43"/>
      <c r="L284" s="45"/>
      <c r="M284" s="45"/>
      <c r="N284" s="44"/>
      <c r="O284" s="45"/>
      <c r="P284" s="45"/>
      <c r="Q284" s="44"/>
      <c r="R284" s="44"/>
      <c r="S284" s="44"/>
      <c r="T284" s="44"/>
      <c r="U284" s="44"/>
      <c r="V284" s="44"/>
      <c r="W284" s="44"/>
      <c r="X284" s="46"/>
      <c r="Y284" s="44"/>
      <c r="Z284" s="45"/>
    </row>
    <row r="285" spans="1:26" ht="12.75">
      <c r="A285" s="42"/>
      <c r="B285" s="43"/>
      <c r="C285" s="43"/>
      <c r="D285" s="47"/>
      <c r="E285" s="43"/>
      <c r="F285" s="43"/>
      <c r="G285" s="43"/>
      <c r="H285" s="43"/>
      <c r="I285" s="43"/>
      <c r="J285" s="43"/>
      <c r="K285" s="43"/>
      <c r="L285" s="45"/>
      <c r="M285" s="45"/>
      <c r="N285" s="44"/>
      <c r="O285" s="45"/>
      <c r="P285" s="45"/>
      <c r="Q285" s="44"/>
      <c r="R285" s="44"/>
      <c r="S285" s="44"/>
      <c r="T285" s="44"/>
      <c r="U285" s="44"/>
      <c r="V285" s="44"/>
      <c r="W285" s="44"/>
      <c r="X285" s="46"/>
      <c r="Y285" s="44"/>
      <c r="Z285" s="45"/>
    </row>
    <row r="286" spans="1:26" ht="12.75">
      <c r="A286" s="42"/>
      <c r="B286" s="43"/>
      <c r="C286" s="43"/>
      <c r="D286" s="47"/>
      <c r="E286" s="43"/>
      <c r="F286" s="43"/>
      <c r="G286" s="43"/>
      <c r="H286" s="43"/>
      <c r="I286" s="43"/>
      <c r="J286" s="43"/>
      <c r="K286" s="43"/>
      <c r="L286" s="45"/>
      <c r="M286" s="45"/>
      <c r="N286" s="44"/>
      <c r="O286" s="45"/>
      <c r="P286" s="45"/>
      <c r="Q286" s="44"/>
      <c r="R286" s="44"/>
      <c r="S286" s="44"/>
      <c r="T286" s="44"/>
      <c r="U286" s="44"/>
      <c r="V286" s="44"/>
      <c r="W286" s="44"/>
      <c r="X286" s="46"/>
      <c r="Y286" s="44"/>
      <c r="Z286" s="45"/>
    </row>
    <row r="287" spans="1:26" ht="12.75">
      <c r="A287" s="42"/>
      <c r="B287" s="43"/>
      <c r="C287" s="43"/>
      <c r="D287" s="47"/>
      <c r="E287" s="43"/>
      <c r="F287" s="43"/>
      <c r="G287" s="43"/>
      <c r="H287" s="43"/>
      <c r="I287" s="43"/>
      <c r="J287" s="43"/>
      <c r="K287" s="43"/>
      <c r="L287" s="45"/>
      <c r="M287" s="45"/>
      <c r="N287" s="44"/>
      <c r="O287" s="45"/>
      <c r="P287" s="45"/>
      <c r="Q287" s="44"/>
      <c r="R287" s="44"/>
      <c r="S287" s="44"/>
      <c r="T287" s="44"/>
      <c r="U287" s="44"/>
      <c r="V287" s="44"/>
      <c r="W287" s="44"/>
      <c r="X287" s="46"/>
      <c r="Y287" s="44"/>
      <c r="Z287" s="45"/>
    </row>
    <row r="288" spans="1:26" ht="12.75">
      <c r="A288" s="42"/>
      <c r="B288" s="43"/>
      <c r="C288" s="43"/>
      <c r="D288" s="47"/>
      <c r="E288" s="43"/>
      <c r="F288" s="43"/>
      <c r="G288" s="43"/>
      <c r="H288" s="43"/>
      <c r="I288" s="43"/>
      <c r="J288" s="43"/>
      <c r="K288" s="43"/>
      <c r="L288" s="45"/>
      <c r="M288" s="45"/>
      <c r="N288" s="44"/>
      <c r="O288" s="45"/>
      <c r="P288" s="45"/>
      <c r="Q288" s="44"/>
      <c r="R288" s="44"/>
      <c r="S288" s="44"/>
      <c r="T288" s="44"/>
      <c r="U288" s="44"/>
      <c r="V288" s="44"/>
      <c r="W288" s="44"/>
      <c r="X288" s="46"/>
      <c r="Y288" s="44"/>
      <c r="Z288" s="45"/>
    </row>
    <row r="289" spans="1:26" ht="12.75">
      <c r="A289" s="42"/>
      <c r="B289" s="43"/>
      <c r="C289" s="43"/>
      <c r="D289" s="47"/>
      <c r="E289" s="43"/>
      <c r="F289" s="43"/>
      <c r="G289" s="43"/>
      <c r="H289" s="43"/>
      <c r="I289" s="43"/>
      <c r="J289" s="43"/>
      <c r="K289" s="43"/>
      <c r="L289" s="45"/>
      <c r="M289" s="45"/>
      <c r="N289" s="44"/>
      <c r="O289" s="45"/>
      <c r="P289" s="45"/>
      <c r="Q289" s="44"/>
      <c r="R289" s="44"/>
      <c r="S289" s="44"/>
      <c r="T289" s="44"/>
      <c r="U289" s="44"/>
      <c r="V289" s="44"/>
      <c r="W289" s="44"/>
      <c r="X289" s="46"/>
      <c r="Y289" s="44"/>
      <c r="Z289" s="45"/>
    </row>
    <row r="290" spans="1:26" ht="12.75">
      <c r="A290" s="42"/>
      <c r="B290" s="43"/>
      <c r="C290" s="43"/>
      <c r="D290" s="47"/>
      <c r="E290" s="43"/>
      <c r="F290" s="43"/>
      <c r="G290" s="43"/>
      <c r="H290" s="43"/>
      <c r="I290" s="43"/>
      <c r="J290" s="43"/>
      <c r="K290" s="43"/>
      <c r="L290" s="45"/>
      <c r="M290" s="45"/>
      <c r="N290" s="44"/>
      <c r="O290" s="45"/>
      <c r="P290" s="45"/>
      <c r="Q290" s="44"/>
      <c r="R290" s="44"/>
      <c r="S290" s="44"/>
      <c r="T290" s="44"/>
      <c r="U290" s="44"/>
      <c r="V290" s="44"/>
      <c r="W290" s="44"/>
      <c r="X290" s="46"/>
      <c r="Y290" s="44"/>
      <c r="Z290" s="45"/>
    </row>
    <row r="291" spans="1:26" ht="12.75">
      <c r="A291" s="42"/>
      <c r="B291" s="43"/>
      <c r="C291" s="43"/>
      <c r="D291" s="47"/>
      <c r="E291" s="43"/>
      <c r="F291" s="43"/>
      <c r="G291" s="43"/>
      <c r="H291" s="43"/>
      <c r="I291" s="43"/>
      <c r="J291" s="43"/>
      <c r="K291" s="43"/>
      <c r="L291" s="45"/>
      <c r="M291" s="45"/>
      <c r="N291" s="44"/>
      <c r="O291" s="45"/>
      <c r="P291" s="45"/>
      <c r="Q291" s="44"/>
      <c r="R291" s="44"/>
      <c r="S291" s="44"/>
      <c r="T291" s="44"/>
      <c r="U291" s="44"/>
      <c r="V291" s="44"/>
      <c r="W291" s="44"/>
      <c r="X291" s="46"/>
      <c r="Y291" s="44"/>
      <c r="Z291" s="45"/>
    </row>
    <row r="292" spans="1:26" ht="12.75">
      <c r="A292" s="42"/>
      <c r="B292" s="43"/>
      <c r="C292" s="43"/>
      <c r="D292" s="47"/>
      <c r="E292" s="43"/>
      <c r="F292" s="43"/>
      <c r="G292" s="43"/>
      <c r="H292" s="43"/>
      <c r="I292" s="43"/>
      <c r="J292" s="43"/>
      <c r="K292" s="43"/>
      <c r="L292" s="45"/>
      <c r="M292" s="45"/>
      <c r="N292" s="44"/>
      <c r="O292" s="45"/>
      <c r="P292" s="45"/>
      <c r="Q292" s="44"/>
      <c r="R292" s="44"/>
      <c r="S292" s="44"/>
      <c r="T292" s="44"/>
      <c r="U292" s="44"/>
      <c r="V292" s="44"/>
      <c r="W292" s="44"/>
      <c r="X292" s="46"/>
      <c r="Y292" s="44"/>
      <c r="Z292" s="45"/>
    </row>
    <row r="293" spans="1:26" ht="12.75">
      <c r="A293" s="42"/>
      <c r="B293" s="43"/>
      <c r="C293" s="43"/>
      <c r="D293" s="47"/>
      <c r="E293" s="43"/>
      <c r="F293" s="43"/>
      <c r="G293" s="43"/>
      <c r="H293" s="43"/>
      <c r="I293" s="43"/>
      <c r="J293" s="43"/>
      <c r="K293" s="43"/>
      <c r="L293" s="45"/>
      <c r="M293" s="45"/>
      <c r="N293" s="44"/>
      <c r="O293" s="45"/>
      <c r="P293" s="45"/>
      <c r="Q293" s="44"/>
      <c r="R293" s="44"/>
      <c r="S293" s="44"/>
      <c r="T293" s="44"/>
      <c r="U293" s="44"/>
      <c r="V293" s="44"/>
      <c r="W293" s="44"/>
      <c r="X293" s="46"/>
      <c r="Y293" s="44"/>
      <c r="Z293" s="45"/>
    </row>
    <row r="294" spans="1:26" ht="12.75">
      <c r="A294" s="42"/>
      <c r="B294" s="43"/>
      <c r="C294" s="43"/>
      <c r="D294" s="47"/>
      <c r="E294" s="43"/>
      <c r="F294" s="43"/>
      <c r="G294" s="43"/>
      <c r="H294" s="43"/>
      <c r="I294" s="43"/>
      <c r="J294" s="43"/>
      <c r="K294" s="43"/>
      <c r="L294" s="45"/>
      <c r="M294" s="45"/>
      <c r="N294" s="44"/>
      <c r="O294" s="45"/>
      <c r="P294" s="45"/>
      <c r="Q294" s="44"/>
      <c r="R294" s="44"/>
      <c r="S294" s="44"/>
      <c r="T294" s="44"/>
      <c r="U294" s="44"/>
      <c r="V294" s="44"/>
      <c r="W294" s="44"/>
      <c r="X294" s="46"/>
      <c r="Y294" s="44"/>
      <c r="Z294" s="45"/>
    </row>
    <row r="295" spans="1:26" ht="12.75">
      <c r="A295" s="42"/>
      <c r="B295" s="43"/>
      <c r="C295" s="43"/>
      <c r="D295" s="47"/>
      <c r="E295" s="43"/>
      <c r="F295" s="43"/>
      <c r="G295" s="43"/>
      <c r="H295" s="43"/>
      <c r="I295" s="43"/>
      <c r="J295" s="43"/>
      <c r="K295" s="43"/>
      <c r="L295" s="45"/>
      <c r="M295" s="45"/>
      <c r="N295" s="44"/>
      <c r="O295" s="45"/>
      <c r="P295" s="45"/>
      <c r="Q295" s="44"/>
      <c r="R295" s="44"/>
      <c r="S295" s="44"/>
      <c r="T295" s="44"/>
      <c r="U295" s="44"/>
      <c r="V295" s="44"/>
      <c r="W295" s="44"/>
      <c r="X295" s="46"/>
      <c r="Y295" s="44"/>
      <c r="Z295" s="45"/>
    </row>
    <row r="296" spans="1:26" ht="12.75">
      <c r="A296" s="42"/>
      <c r="B296" s="43"/>
      <c r="C296" s="43"/>
      <c r="D296" s="47"/>
      <c r="E296" s="43"/>
      <c r="F296" s="43"/>
      <c r="G296" s="43"/>
      <c r="H296" s="43"/>
      <c r="I296" s="43"/>
      <c r="J296" s="43"/>
      <c r="K296" s="43"/>
      <c r="L296" s="45"/>
      <c r="M296" s="45"/>
      <c r="N296" s="44"/>
      <c r="O296" s="45"/>
      <c r="P296" s="45"/>
      <c r="Q296" s="44"/>
      <c r="R296" s="44"/>
      <c r="S296" s="44"/>
      <c r="T296" s="44"/>
      <c r="U296" s="44"/>
      <c r="V296" s="44"/>
      <c r="W296" s="44"/>
      <c r="X296" s="46"/>
      <c r="Y296" s="44"/>
      <c r="Z296" s="45"/>
    </row>
    <row r="297" spans="1:26" ht="12.75">
      <c r="A297" s="42"/>
      <c r="B297" s="43"/>
      <c r="C297" s="43"/>
      <c r="D297" s="47"/>
      <c r="E297" s="43"/>
      <c r="F297" s="43"/>
      <c r="G297" s="43"/>
      <c r="H297" s="43"/>
      <c r="I297" s="43"/>
      <c r="J297" s="43"/>
      <c r="K297" s="43"/>
      <c r="L297" s="45"/>
      <c r="M297" s="45"/>
      <c r="N297" s="44"/>
      <c r="O297" s="45"/>
      <c r="P297" s="45"/>
      <c r="Q297" s="44"/>
      <c r="R297" s="44"/>
      <c r="S297" s="44"/>
      <c r="T297" s="44"/>
      <c r="U297" s="44"/>
      <c r="V297" s="44"/>
      <c r="W297" s="44"/>
      <c r="X297" s="46"/>
      <c r="Y297" s="44"/>
      <c r="Z297" s="45"/>
    </row>
    <row r="298" spans="1:26" ht="12.75">
      <c r="A298" s="42"/>
      <c r="B298" s="43"/>
      <c r="C298" s="43"/>
      <c r="D298" s="47"/>
      <c r="E298" s="43"/>
      <c r="F298" s="43"/>
      <c r="G298" s="43"/>
      <c r="H298" s="43"/>
      <c r="I298" s="43"/>
      <c r="J298" s="43"/>
      <c r="K298" s="43"/>
      <c r="L298" s="45"/>
      <c r="M298" s="45"/>
      <c r="N298" s="44"/>
      <c r="O298" s="45"/>
      <c r="P298" s="45"/>
      <c r="Q298" s="44"/>
      <c r="R298" s="44"/>
      <c r="S298" s="44"/>
      <c r="T298" s="44"/>
      <c r="U298" s="44"/>
      <c r="V298" s="44"/>
      <c r="W298" s="44"/>
      <c r="X298" s="46"/>
      <c r="Y298" s="44"/>
      <c r="Z298" s="45"/>
    </row>
    <row r="299" spans="1:26" ht="12.75">
      <c r="A299" s="42"/>
      <c r="B299" s="43"/>
      <c r="C299" s="43"/>
      <c r="D299" s="47"/>
      <c r="E299" s="43"/>
      <c r="F299" s="43"/>
      <c r="G299" s="43"/>
      <c r="H299" s="43"/>
      <c r="I299" s="43"/>
      <c r="J299" s="43"/>
      <c r="K299" s="43"/>
      <c r="L299" s="45"/>
      <c r="M299" s="45"/>
      <c r="N299" s="44"/>
      <c r="O299" s="45"/>
      <c r="P299" s="45"/>
      <c r="Q299" s="44"/>
      <c r="R299" s="44"/>
      <c r="S299" s="44"/>
      <c r="T299" s="44"/>
      <c r="U299" s="44"/>
      <c r="V299" s="44"/>
      <c r="W299" s="44"/>
      <c r="X299" s="46"/>
      <c r="Y299" s="44"/>
      <c r="Z299" s="45"/>
    </row>
    <row r="300" spans="1:26" ht="12.75">
      <c r="A300" s="42"/>
      <c r="B300" s="43"/>
      <c r="C300" s="43"/>
      <c r="D300" s="47"/>
      <c r="E300" s="43"/>
      <c r="F300" s="43"/>
      <c r="G300" s="43"/>
      <c r="H300" s="43"/>
      <c r="I300" s="43"/>
      <c r="J300" s="43"/>
      <c r="K300" s="43"/>
      <c r="L300" s="45"/>
      <c r="M300" s="45"/>
      <c r="N300" s="44"/>
      <c r="O300" s="45"/>
      <c r="P300" s="45"/>
      <c r="Q300" s="44"/>
      <c r="R300" s="44"/>
      <c r="S300" s="44"/>
      <c r="T300" s="44"/>
      <c r="U300" s="44"/>
      <c r="V300" s="44"/>
      <c r="W300" s="44"/>
      <c r="X300" s="46"/>
      <c r="Y300" s="44"/>
      <c r="Z300" s="45"/>
    </row>
    <row r="301" spans="1:26" ht="12.75">
      <c r="A301" s="42"/>
      <c r="B301" s="43"/>
      <c r="C301" s="43"/>
      <c r="D301" s="47"/>
      <c r="E301" s="43"/>
      <c r="F301" s="43"/>
      <c r="G301" s="43"/>
      <c r="H301" s="43"/>
      <c r="I301" s="43"/>
      <c r="J301" s="43"/>
      <c r="K301" s="43"/>
      <c r="L301" s="45"/>
      <c r="M301" s="45"/>
      <c r="N301" s="44"/>
      <c r="O301" s="45"/>
      <c r="P301" s="45"/>
      <c r="Q301" s="44"/>
      <c r="R301" s="44"/>
      <c r="S301" s="44"/>
      <c r="T301" s="44"/>
      <c r="U301" s="44"/>
      <c r="V301" s="44"/>
      <c r="W301" s="44"/>
      <c r="X301" s="46"/>
      <c r="Y301" s="44"/>
      <c r="Z301" s="45"/>
    </row>
    <row r="302" spans="1:26" ht="12.75">
      <c r="A302" s="42"/>
      <c r="B302" s="43"/>
      <c r="C302" s="43"/>
      <c r="D302" s="47"/>
      <c r="E302" s="43"/>
      <c r="F302" s="43"/>
      <c r="G302" s="43"/>
      <c r="H302" s="43"/>
      <c r="I302" s="43"/>
      <c r="J302" s="43"/>
      <c r="K302" s="43"/>
      <c r="L302" s="45"/>
      <c r="M302" s="45"/>
      <c r="N302" s="44"/>
      <c r="O302" s="45"/>
      <c r="P302" s="45"/>
      <c r="Q302" s="44"/>
      <c r="R302" s="44"/>
      <c r="S302" s="44"/>
      <c r="T302" s="44"/>
      <c r="U302" s="44"/>
      <c r="V302" s="44"/>
      <c r="W302" s="44"/>
      <c r="X302" s="46"/>
      <c r="Y302" s="44"/>
      <c r="Z302" s="45"/>
    </row>
    <row r="303" spans="1:26" ht="12.75">
      <c r="A303" s="42"/>
      <c r="B303" s="43"/>
      <c r="C303" s="43"/>
      <c r="D303" s="47"/>
      <c r="E303" s="43"/>
      <c r="F303" s="43"/>
      <c r="G303" s="43"/>
      <c r="H303" s="43"/>
      <c r="I303" s="43"/>
      <c r="J303" s="43"/>
      <c r="K303" s="43"/>
      <c r="L303" s="45"/>
      <c r="M303" s="45"/>
      <c r="N303" s="44"/>
      <c r="O303" s="45"/>
      <c r="P303" s="45"/>
      <c r="Q303" s="44"/>
      <c r="R303" s="44"/>
      <c r="S303" s="44"/>
      <c r="T303" s="44"/>
      <c r="U303" s="44"/>
      <c r="V303" s="44"/>
      <c r="W303" s="44"/>
      <c r="X303" s="46"/>
      <c r="Y303" s="44"/>
      <c r="Z303" s="45"/>
    </row>
    <row r="304" spans="1:26" ht="12.75">
      <c r="A304" s="42"/>
      <c r="B304" s="43"/>
      <c r="C304" s="43"/>
      <c r="D304" s="47"/>
      <c r="E304" s="43"/>
      <c r="F304" s="43"/>
      <c r="G304" s="43"/>
      <c r="H304" s="43"/>
      <c r="I304" s="43"/>
      <c r="J304" s="43"/>
      <c r="K304" s="43"/>
      <c r="L304" s="45"/>
      <c r="M304" s="45"/>
      <c r="N304" s="44"/>
      <c r="O304" s="45"/>
      <c r="P304" s="45"/>
      <c r="Q304" s="44"/>
      <c r="R304" s="44"/>
      <c r="S304" s="44"/>
      <c r="T304" s="44"/>
      <c r="U304" s="44"/>
      <c r="V304" s="44"/>
      <c r="W304" s="44"/>
      <c r="X304" s="46"/>
      <c r="Y304" s="44"/>
      <c r="Z304" s="45"/>
    </row>
    <row r="305" spans="1:26" ht="12.75">
      <c r="A305" s="42"/>
      <c r="B305" s="43"/>
      <c r="C305" s="43"/>
      <c r="D305" s="47"/>
      <c r="E305" s="43"/>
      <c r="F305" s="43"/>
      <c r="G305" s="43"/>
      <c r="H305" s="43"/>
      <c r="I305" s="43"/>
      <c r="J305" s="43"/>
      <c r="K305" s="43"/>
      <c r="L305" s="45"/>
      <c r="M305" s="45"/>
      <c r="N305" s="44"/>
      <c r="O305" s="45"/>
      <c r="P305" s="45"/>
      <c r="Q305" s="44"/>
      <c r="R305" s="44"/>
      <c r="S305" s="44"/>
      <c r="T305" s="44"/>
      <c r="U305" s="44"/>
      <c r="V305" s="44"/>
      <c r="W305" s="44"/>
      <c r="X305" s="46"/>
      <c r="Y305" s="44"/>
      <c r="Z305" s="45"/>
    </row>
    <row r="306" spans="1:26" ht="12.75">
      <c r="A306" s="42"/>
      <c r="B306" s="43"/>
      <c r="C306" s="43"/>
      <c r="D306" s="47"/>
      <c r="E306" s="43"/>
      <c r="F306" s="43"/>
      <c r="G306" s="43"/>
      <c r="H306" s="43"/>
      <c r="I306" s="43"/>
      <c r="J306" s="43"/>
      <c r="K306" s="43"/>
      <c r="L306" s="45"/>
      <c r="M306" s="45"/>
      <c r="N306" s="44"/>
      <c r="O306" s="45"/>
      <c r="P306" s="45"/>
      <c r="Q306" s="44"/>
      <c r="R306" s="44"/>
      <c r="S306" s="44"/>
      <c r="T306" s="44"/>
      <c r="U306" s="44"/>
      <c r="V306" s="44"/>
      <c r="W306" s="44"/>
      <c r="X306" s="46"/>
      <c r="Y306" s="44"/>
      <c r="Z306" s="45"/>
    </row>
    <row r="307" spans="1:26" ht="12.75">
      <c r="A307" s="42"/>
      <c r="B307" s="43"/>
      <c r="C307" s="43"/>
      <c r="D307" s="47"/>
      <c r="E307" s="43"/>
      <c r="F307" s="43"/>
      <c r="G307" s="43"/>
      <c r="H307" s="43"/>
      <c r="I307" s="43"/>
      <c r="J307" s="43"/>
      <c r="K307" s="43"/>
      <c r="L307" s="45"/>
      <c r="M307" s="45"/>
      <c r="N307" s="44"/>
      <c r="O307" s="45"/>
      <c r="P307" s="45"/>
      <c r="Q307" s="44"/>
      <c r="R307" s="44"/>
      <c r="S307" s="44"/>
      <c r="T307" s="44"/>
      <c r="U307" s="44"/>
      <c r="V307" s="44"/>
      <c r="W307" s="44"/>
      <c r="X307" s="46"/>
      <c r="Y307" s="44"/>
      <c r="Z307" s="45"/>
    </row>
    <row r="308" spans="1:26" ht="12.75">
      <c r="A308" s="42"/>
      <c r="B308" s="43"/>
      <c r="C308" s="43"/>
      <c r="D308" s="47"/>
      <c r="E308" s="43"/>
      <c r="F308" s="43"/>
      <c r="G308" s="43"/>
      <c r="H308" s="43"/>
      <c r="I308" s="43"/>
      <c r="J308" s="43"/>
      <c r="K308" s="43"/>
      <c r="L308" s="45"/>
      <c r="M308" s="45"/>
      <c r="N308" s="44"/>
      <c r="O308" s="45"/>
      <c r="P308" s="45"/>
      <c r="Q308" s="44"/>
      <c r="R308" s="44"/>
      <c r="S308" s="44"/>
      <c r="T308" s="44"/>
      <c r="U308" s="44"/>
      <c r="V308" s="44"/>
      <c r="W308" s="44"/>
      <c r="X308" s="46"/>
      <c r="Y308" s="44"/>
      <c r="Z308" s="45"/>
    </row>
    <row r="309" spans="1:26" ht="12.75">
      <c r="A309" s="42"/>
      <c r="B309" s="43"/>
      <c r="C309" s="43"/>
      <c r="D309" s="47"/>
      <c r="E309" s="43"/>
      <c r="F309" s="43"/>
      <c r="G309" s="43"/>
      <c r="H309" s="43"/>
      <c r="I309" s="43"/>
      <c r="J309" s="43"/>
      <c r="K309" s="43"/>
      <c r="L309" s="45"/>
      <c r="M309" s="45"/>
      <c r="N309" s="44"/>
      <c r="O309" s="45"/>
      <c r="P309" s="45"/>
      <c r="Q309" s="44"/>
      <c r="R309" s="44"/>
      <c r="S309" s="44"/>
      <c r="T309" s="44"/>
      <c r="U309" s="44"/>
      <c r="V309" s="44"/>
      <c r="W309" s="44"/>
      <c r="X309" s="46"/>
      <c r="Y309" s="44"/>
      <c r="Z309" s="45"/>
    </row>
    <row r="310" spans="1:26" ht="12.75">
      <c r="A310" s="42"/>
      <c r="B310" s="43"/>
      <c r="C310" s="43"/>
      <c r="D310" s="47"/>
      <c r="E310" s="43"/>
      <c r="F310" s="43"/>
      <c r="G310" s="43"/>
      <c r="H310" s="43"/>
      <c r="I310" s="43"/>
      <c r="J310" s="43"/>
      <c r="K310" s="43"/>
      <c r="L310" s="45"/>
      <c r="M310" s="45"/>
      <c r="N310" s="44"/>
      <c r="O310" s="45"/>
      <c r="P310" s="45"/>
      <c r="Q310" s="44"/>
      <c r="R310" s="44"/>
      <c r="S310" s="44"/>
      <c r="T310" s="44"/>
      <c r="U310" s="44"/>
      <c r="V310" s="44"/>
      <c r="W310" s="44"/>
      <c r="X310" s="46"/>
      <c r="Y310" s="44"/>
      <c r="Z310" s="45"/>
    </row>
    <row r="311" spans="1:26" ht="12.75">
      <c r="A311" s="42"/>
      <c r="B311" s="43"/>
      <c r="C311" s="43"/>
      <c r="D311" s="47"/>
      <c r="E311" s="43"/>
      <c r="F311" s="43"/>
      <c r="G311" s="43"/>
      <c r="H311" s="43"/>
      <c r="I311" s="43"/>
      <c r="J311" s="43"/>
      <c r="K311" s="43"/>
      <c r="L311" s="45"/>
      <c r="M311" s="45"/>
      <c r="N311" s="44"/>
      <c r="O311" s="45"/>
      <c r="P311" s="45"/>
      <c r="Q311" s="44"/>
      <c r="R311" s="44"/>
      <c r="S311" s="44"/>
      <c r="T311" s="44"/>
      <c r="U311" s="44"/>
      <c r="V311" s="44"/>
      <c r="W311" s="44"/>
      <c r="X311" s="46"/>
      <c r="Y311" s="44"/>
      <c r="Z311" s="45"/>
    </row>
    <row r="312" spans="1:26" ht="12.75">
      <c r="A312" s="42"/>
      <c r="B312" s="43"/>
      <c r="C312" s="43"/>
      <c r="D312" s="47"/>
      <c r="E312" s="43"/>
      <c r="F312" s="43"/>
      <c r="G312" s="43"/>
      <c r="H312" s="43"/>
      <c r="I312" s="43"/>
      <c r="J312" s="43"/>
      <c r="K312" s="43"/>
      <c r="L312" s="45"/>
      <c r="M312" s="45"/>
      <c r="N312" s="44"/>
      <c r="O312" s="45"/>
      <c r="P312" s="45"/>
      <c r="Q312" s="44"/>
      <c r="R312" s="44"/>
      <c r="S312" s="44"/>
      <c r="T312" s="44"/>
      <c r="U312" s="44"/>
      <c r="V312" s="44"/>
      <c r="W312" s="44"/>
      <c r="X312" s="46"/>
      <c r="Y312" s="44"/>
      <c r="Z312" s="45"/>
    </row>
    <row r="313" spans="1:26" ht="12.75">
      <c r="A313" s="42"/>
      <c r="B313" s="43"/>
      <c r="C313" s="43"/>
      <c r="D313" s="47"/>
      <c r="E313" s="43"/>
      <c r="F313" s="43"/>
      <c r="G313" s="43"/>
      <c r="H313" s="43"/>
      <c r="I313" s="43"/>
      <c r="J313" s="43"/>
      <c r="K313" s="43"/>
      <c r="L313" s="45"/>
      <c r="M313" s="45"/>
      <c r="N313" s="44"/>
      <c r="O313" s="45"/>
      <c r="P313" s="45"/>
      <c r="Q313" s="44"/>
      <c r="R313" s="44"/>
      <c r="S313" s="44"/>
      <c r="T313" s="44"/>
      <c r="U313" s="44"/>
      <c r="V313" s="44"/>
      <c r="W313" s="44"/>
      <c r="X313" s="46"/>
      <c r="Y313" s="44"/>
      <c r="Z313" s="45"/>
    </row>
    <row r="314" spans="1:26" ht="12.75">
      <c r="A314" s="42"/>
      <c r="B314" s="43"/>
      <c r="C314" s="43"/>
      <c r="D314" s="47"/>
      <c r="E314" s="43"/>
      <c r="F314" s="43"/>
      <c r="G314" s="43"/>
      <c r="H314" s="43"/>
      <c r="I314" s="43"/>
      <c r="J314" s="43"/>
      <c r="K314" s="43"/>
      <c r="L314" s="45"/>
      <c r="M314" s="45"/>
      <c r="N314" s="44"/>
      <c r="O314" s="45"/>
      <c r="P314" s="45"/>
      <c r="Q314" s="44"/>
      <c r="R314" s="44"/>
      <c r="S314" s="44"/>
      <c r="T314" s="44"/>
      <c r="U314" s="44"/>
      <c r="V314" s="44"/>
      <c r="W314" s="44"/>
      <c r="X314" s="46"/>
      <c r="Y314" s="44"/>
      <c r="Z314" s="45"/>
    </row>
    <row r="315" spans="1:26" ht="12.75">
      <c r="A315" s="42"/>
      <c r="B315" s="43"/>
      <c r="C315" s="43"/>
      <c r="D315" s="47"/>
      <c r="E315" s="43"/>
      <c r="F315" s="43"/>
      <c r="G315" s="43"/>
      <c r="H315" s="43"/>
      <c r="I315" s="43"/>
      <c r="J315" s="43"/>
      <c r="K315" s="43"/>
      <c r="L315" s="45"/>
      <c r="M315" s="45"/>
      <c r="N315" s="44"/>
      <c r="O315" s="45"/>
      <c r="P315" s="45"/>
      <c r="Q315" s="44"/>
      <c r="R315" s="44"/>
      <c r="S315" s="44"/>
      <c r="T315" s="44"/>
      <c r="U315" s="44"/>
      <c r="V315" s="44"/>
      <c r="W315" s="44"/>
      <c r="X315" s="46"/>
      <c r="Y315" s="44"/>
      <c r="Z315" s="45"/>
    </row>
    <row r="316" spans="1:26" ht="12.75">
      <c r="A316" s="42"/>
      <c r="B316" s="43"/>
      <c r="C316" s="43"/>
      <c r="D316" s="47"/>
      <c r="E316" s="43"/>
      <c r="F316" s="43"/>
      <c r="G316" s="43"/>
      <c r="H316" s="43"/>
      <c r="I316" s="43"/>
      <c r="J316" s="43"/>
      <c r="K316" s="43"/>
      <c r="L316" s="45"/>
      <c r="M316" s="45"/>
      <c r="N316" s="44"/>
      <c r="O316" s="45"/>
      <c r="P316" s="45"/>
      <c r="Q316" s="44"/>
      <c r="R316" s="44"/>
      <c r="S316" s="44"/>
      <c r="T316" s="44"/>
      <c r="U316" s="44"/>
      <c r="V316" s="44"/>
      <c r="W316" s="44"/>
      <c r="X316" s="46"/>
      <c r="Y316" s="44"/>
      <c r="Z316" s="45"/>
    </row>
    <row r="317" spans="1:26" ht="12.75">
      <c r="A317" s="42"/>
      <c r="B317" s="43"/>
      <c r="C317" s="43"/>
      <c r="D317" s="47"/>
      <c r="E317" s="43"/>
      <c r="F317" s="43"/>
      <c r="G317" s="43"/>
      <c r="H317" s="43"/>
      <c r="I317" s="43"/>
      <c r="J317" s="43"/>
      <c r="K317" s="43"/>
      <c r="L317" s="45"/>
      <c r="M317" s="45"/>
      <c r="N317" s="44"/>
      <c r="O317" s="45"/>
      <c r="P317" s="45"/>
      <c r="Q317" s="44"/>
      <c r="R317" s="44"/>
      <c r="S317" s="44"/>
      <c r="T317" s="44"/>
      <c r="U317" s="44"/>
      <c r="V317" s="44"/>
      <c r="W317" s="44"/>
      <c r="X317" s="46"/>
      <c r="Y317" s="44"/>
      <c r="Z317" s="45"/>
    </row>
    <row r="318" spans="1:26" ht="12.75">
      <c r="A318" s="42"/>
      <c r="B318" s="43"/>
      <c r="C318" s="43"/>
      <c r="D318" s="47"/>
      <c r="E318" s="43"/>
      <c r="F318" s="43"/>
      <c r="G318" s="43"/>
      <c r="H318" s="43"/>
      <c r="I318" s="43"/>
      <c r="J318" s="43"/>
      <c r="K318" s="43"/>
      <c r="L318" s="45"/>
      <c r="M318" s="45"/>
      <c r="N318" s="44"/>
      <c r="O318" s="45"/>
      <c r="P318" s="45"/>
      <c r="Q318" s="44"/>
      <c r="R318" s="44"/>
      <c r="S318" s="44"/>
      <c r="T318" s="44"/>
      <c r="U318" s="44"/>
      <c r="V318" s="44"/>
      <c r="W318" s="44"/>
      <c r="X318" s="46"/>
      <c r="Y318" s="44"/>
      <c r="Z318" s="45"/>
    </row>
    <row r="319" spans="1:26" ht="12.75">
      <c r="A319" s="42"/>
      <c r="B319" s="43"/>
      <c r="C319" s="43"/>
      <c r="D319" s="47"/>
      <c r="E319" s="43"/>
      <c r="F319" s="43"/>
      <c r="G319" s="43"/>
      <c r="H319" s="43"/>
      <c r="I319" s="43"/>
      <c r="J319" s="43"/>
      <c r="K319" s="43"/>
      <c r="L319" s="45"/>
      <c r="M319" s="45"/>
      <c r="N319" s="44"/>
      <c r="O319" s="45"/>
      <c r="P319" s="45"/>
      <c r="Q319" s="44"/>
      <c r="R319" s="44"/>
      <c r="S319" s="44"/>
      <c r="T319" s="44"/>
      <c r="U319" s="44"/>
      <c r="V319" s="44"/>
      <c r="W319" s="44"/>
      <c r="X319" s="46"/>
      <c r="Y319" s="44"/>
      <c r="Z319" s="45"/>
    </row>
    <row r="320" spans="1:26" ht="12.75">
      <c r="A320" s="42"/>
      <c r="B320" s="43"/>
      <c r="C320" s="43"/>
      <c r="D320" s="47"/>
      <c r="E320" s="43"/>
      <c r="F320" s="43"/>
      <c r="G320" s="43"/>
      <c r="H320" s="43"/>
      <c r="I320" s="43"/>
      <c r="J320" s="43"/>
      <c r="K320" s="43"/>
      <c r="L320" s="45"/>
      <c r="M320" s="45"/>
      <c r="N320" s="44"/>
      <c r="O320" s="45"/>
      <c r="P320" s="45"/>
      <c r="Q320" s="44"/>
      <c r="R320" s="44"/>
      <c r="S320" s="44"/>
      <c r="T320" s="44"/>
      <c r="U320" s="44"/>
      <c r="V320" s="44"/>
      <c r="W320" s="44"/>
      <c r="X320" s="46"/>
      <c r="Y320" s="44"/>
      <c r="Z320" s="45"/>
    </row>
    <row r="321" spans="1:26" ht="12.75">
      <c r="A321" s="42"/>
      <c r="B321" s="43"/>
      <c r="C321" s="43"/>
      <c r="D321" s="47"/>
      <c r="E321" s="43"/>
      <c r="F321" s="43"/>
      <c r="G321" s="43"/>
      <c r="H321" s="43"/>
      <c r="I321" s="43"/>
      <c r="J321" s="43"/>
      <c r="K321" s="43"/>
      <c r="L321" s="45"/>
      <c r="M321" s="45"/>
      <c r="N321" s="44"/>
      <c r="O321" s="45"/>
      <c r="P321" s="45"/>
      <c r="Q321" s="44"/>
      <c r="R321" s="44"/>
      <c r="S321" s="44"/>
      <c r="T321" s="44"/>
      <c r="U321" s="44"/>
      <c r="V321" s="44"/>
      <c r="W321" s="44"/>
      <c r="X321" s="46"/>
      <c r="Y321" s="44"/>
      <c r="Z321" s="45"/>
    </row>
    <row r="322" spans="1:26" ht="12.75">
      <c r="A322" s="42"/>
      <c r="B322" s="43"/>
      <c r="C322" s="43"/>
      <c r="D322" s="47"/>
      <c r="E322" s="43"/>
      <c r="F322" s="43"/>
      <c r="G322" s="43"/>
      <c r="H322" s="43"/>
      <c r="I322" s="43"/>
      <c r="J322" s="43"/>
      <c r="K322" s="43"/>
      <c r="L322" s="45"/>
      <c r="M322" s="45"/>
      <c r="N322" s="44"/>
      <c r="O322" s="45"/>
      <c r="P322" s="45"/>
      <c r="Q322" s="44"/>
      <c r="R322" s="44"/>
      <c r="S322" s="44"/>
      <c r="T322" s="44"/>
      <c r="U322" s="44"/>
      <c r="V322" s="44"/>
      <c r="W322" s="44"/>
      <c r="X322" s="46"/>
      <c r="Y322" s="44"/>
      <c r="Z322" s="45"/>
    </row>
    <row r="323" spans="1:26" ht="12.75">
      <c r="A323" s="42"/>
      <c r="B323" s="43"/>
      <c r="C323" s="43"/>
      <c r="D323" s="47"/>
      <c r="E323" s="43"/>
      <c r="F323" s="43"/>
      <c r="G323" s="43"/>
      <c r="H323" s="43"/>
      <c r="I323" s="43"/>
      <c r="J323" s="43"/>
      <c r="K323" s="43"/>
      <c r="L323" s="45"/>
      <c r="M323" s="45"/>
      <c r="N323" s="44"/>
      <c r="O323" s="45"/>
      <c r="P323" s="45"/>
      <c r="Q323" s="44"/>
      <c r="R323" s="44"/>
      <c r="S323" s="44"/>
      <c r="T323" s="44"/>
      <c r="U323" s="44"/>
      <c r="V323" s="44"/>
      <c r="W323" s="44"/>
      <c r="X323" s="46"/>
      <c r="Y323" s="44"/>
      <c r="Z323" s="45"/>
    </row>
    <row r="324" spans="1:26" ht="12.75">
      <c r="A324" s="42"/>
      <c r="B324" s="43"/>
      <c r="C324" s="43"/>
      <c r="D324" s="47"/>
      <c r="E324" s="43"/>
      <c r="F324" s="43"/>
      <c r="G324" s="43"/>
      <c r="H324" s="43"/>
      <c r="I324" s="43"/>
      <c r="J324" s="43"/>
      <c r="K324" s="43"/>
      <c r="L324" s="45"/>
      <c r="M324" s="45"/>
      <c r="N324" s="44"/>
      <c r="O324" s="45"/>
      <c r="P324" s="45"/>
      <c r="Q324" s="44"/>
      <c r="R324" s="44"/>
      <c r="S324" s="44"/>
      <c r="T324" s="44"/>
      <c r="U324" s="44"/>
      <c r="V324" s="44"/>
      <c r="W324" s="44"/>
      <c r="X324" s="46"/>
      <c r="Y324" s="44"/>
      <c r="Z324" s="45"/>
    </row>
    <row r="325" spans="1:26" ht="12.75">
      <c r="A325" s="42"/>
      <c r="B325" s="43"/>
      <c r="C325" s="43"/>
      <c r="D325" s="47"/>
      <c r="E325" s="43"/>
      <c r="F325" s="43"/>
      <c r="G325" s="43"/>
      <c r="H325" s="43"/>
      <c r="I325" s="43"/>
      <c r="J325" s="43"/>
      <c r="K325" s="43"/>
      <c r="L325" s="45"/>
      <c r="M325" s="45"/>
      <c r="N325" s="44"/>
      <c r="O325" s="45"/>
      <c r="P325" s="45"/>
      <c r="Q325" s="44"/>
      <c r="R325" s="44"/>
      <c r="S325" s="44"/>
      <c r="T325" s="44"/>
      <c r="U325" s="44"/>
      <c r="V325" s="44"/>
      <c r="W325" s="44"/>
      <c r="X325" s="46"/>
      <c r="Y325" s="44"/>
      <c r="Z325" s="45"/>
    </row>
    <row r="326" spans="1:26" ht="12.75">
      <c r="A326" s="42"/>
      <c r="B326" s="43"/>
      <c r="C326" s="43"/>
      <c r="D326" s="47"/>
      <c r="E326" s="43"/>
      <c r="F326" s="43"/>
      <c r="G326" s="43"/>
      <c r="H326" s="43"/>
      <c r="I326" s="43"/>
      <c r="J326" s="43"/>
      <c r="K326" s="43"/>
      <c r="L326" s="45"/>
      <c r="M326" s="45"/>
      <c r="N326" s="44"/>
      <c r="O326" s="45"/>
      <c r="P326" s="45"/>
      <c r="Q326" s="44"/>
      <c r="R326" s="44"/>
      <c r="S326" s="44"/>
      <c r="T326" s="44"/>
      <c r="U326" s="44"/>
      <c r="V326" s="44"/>
      <c r="W326" s="44"/>
      <c r="X326" s="46"/>
      <c r="Y326" s="44"/>
      <c r="Z326" s="45"/>
    </row>
    <row r="327" spans="1:26" ht="12.75">
      <c r="A327" s="42"/>
      <c r="B327" s="43"/>
      <c r="C327" s="43"/>
      <c r="D327" s="47"/>
      <c r="E327" s="43"/>
      <c r="F327" s="43"/>
      <c r="G327" s="43"/>
      <c r="H327" s="43"/>
      <c r="I327" s="43"/>
      <c r="J327" s="43"/>
      <c r="K327" s="43"/>
      <c r="L327" s="45"/>
      <c r="M327" s="45"/>
      <c r="N327" s="44"/>
      <c r="O327" s="45"/>
      <c r="P327" s="45"/>
      <c r="Q327" s="44"/>
      <c r="R327" s="44"/>
      <c r="S327" s="44"/>
      <c r="T327" s="44"/>
      <c r="U327" s="44"/>
      <c r="V327" s="44"/>
      <c r="W327" s="44"/>
      <c r="X327" s="46"/>
      <c r="Y327" s="44"/>
      <c r="Z327" s="45"/>
    </row>
    <row r="328" spans="1:26" ht="12.75">
      <c r="A328" s="42"/>
      <c r="B328" s="43"/>
      <c r="C328" s="43"/>
      <c r="D328" s="47"/>
      <c r="E328" s="43"/>
      <c r="F328" s="43"/>
      <c r="G328" s="43"/>
      <c r="H328" s="43"/>
      <c r="I328" s="43"/>
      <c r="J328" s="43"/>
      <c r="K328" s="43"/>
      <c r="L328" s="45"/>
      <c r="M328" s="45"/>
      <c r="N328" s="44"/>
      <c r="O328" s="45"/>
      <c r="P328" s="45"/>
      <c r="Q328" s="44"/>
      <c r="R328" s="44"/>
      <c r="S328" s="44"/>
      <c r="T328" s="44"/>
      <c r="U328" s="44"/>
      <c r="V328" s="44"/>
      <c r="W328" s="44"/>
      <c r="X328" s="46"/>
      <c r="Y328" s="44"/>
      <c r="Z328" s="45"/>
    </row>
    <row r="329" spans="1:26" ht="12.75">
      <c r="A329" s="42"/>
      <c r="B329" s="43"/>
      <c r="C329" s="43"/>
      <c r="D329" s="47"/>
      <c r="E329" s="43"/>
      <c r="F329" s="43"/>
      <c r="G329" s="43"/>
      <c r="H329" s="43"/>
      <c r="I329" s="43"/>
      <c r="J329" s="43"/>
      <c r="K329" s="43"/>
      <c r="L329" s="45"/>
      <c r="M329" s="45"/>
      <c r="N329" s="44"/>
      <c r="O329" s="45"/>
      <c r="P329" s="45"/>
      <c r="Q329" s="44"/>
      <c r="R329" s="44"/>
      <c r="S329" s="44"/>
      <c r="T329" s="44"/>
      <c r="U329" s="44"/>
      <c r="V329" s="44"/>
      <c r="W329" s="44"/>
      <c r="X329" s="46"/>
      <c r="Y329" s="44"/>
      <c r="Z329" s="45"/>
    </row>
    <row r="330" spans="1:26" ht="12.75">
      <c r="A330" s="42"/>
      <c r="B330" s="43"/>
      <c r="C330" s="43"/>
      <c r="D330" s="47"/>
      <c r="E330" s="43"/>
      <c r="F330" s="43"/>
      <c r="G330" s="43"/>
      <c r="H330" s="43"/>
      <c r="I330" s="43"/>
      <c r="J330" s="43"/>
      <c r="K330" s="43"/>
      <c r="L330" s="45"/>
      <c r="M330" s="45"/>
      <c r="N330" s="44"/>
      <c r="O330" s="45"/>
      <c r="P330" s="45"/>
      <c r="Q330" s="44"/>
      <c r="R330" s="44"/>
      <c r="S330" s="44"/>
      <c r="T330" s="44"/>
      <c r="U330" s="44"/>
      <c r="V330" s="44"/>
      <c r="W330" s="44"/>
      <c r="X330" s="46"/>
      <c r="Y330" s="44"/>
      <c r="Z330" s="45"/>
    </row>
    <row r="331" spans="1:26" ht="12.75">
      <c r="A331" s="42"/>
      <c r="B331" s="43"/>
      <c r="C331" s="43"/>
      <c r="D331" s="47"/>
      <c r="E331" s="43"/>
      <c r="F331" s="43"/>
      <c r="G331" s="43"/>
      <c r="H331" s="43"/>
      <c r="I331" s="43"/>
      <c r="J331" s="43"/>
      <c r="K331" s="43"/>
      <c r="L331" s="45"/>
      <c r="M331" s="45"/>
      <c r="N331" s="44"/>
      <c r="O331" s="45"/>
      <c r="P331" s="45"/>
      <c r="Q331" s="44"/>
      <c r="R331" s="44"/>
      <c r="S331" s="44"/>
      <c r="T331" s="44"/>
      <c r="U331" s="44"/>
      <c r="V331" s="44"/>
      <c r="W331" s="44"/>
      <c r="X331" s="46"/>
      <c r="Y331" s="44"/>
      <c r="Z331" s="45"/>
    </row>
    <row r="332" spans="1:26" ht="12.75">
      <c r="A332" s="42"/>
      <c r="B332" s="43"/>
      <c r="C332" s="43"/>
      <c r="D332" s="47"/>
      <c r="E332" s="43"/>
      <c r="F332" s="43"/>
      <c r="G332" s="43"/>
      <c r="H332" s="43"/>
      <c r="I332" s="43"/>
      <c r="J332" s="43"/>
      <c r="K332" s="43"/>
      <c r="L332" s="45"/>
      <c r="M332" s="45"/>
      <c r="N332" s="44"/>
      <c r="O332" s="45"/>
      <c r="P332" s="45"/>
      <c r="Q332" s="44"/>
      <c r="R332" s="44"/>
      <c r="S332" s="44"/>
      <c r="T332" s="44"/>
      <c r="U332" s="44"/>
      <c r="V332" s="44"/>
      <c r="W332" s="44"/>
      <c r="X332" s="46"/>
      <c r="Y332" s="44"/>
      <c r="Z332" s="45"/>
    </row>
    <row r="333" spans="1:26" ht="12.75">
      <c r="A333" s="42"/>
      <c r="B333" s="43"/>
      <c r="C333" s="43"/>
      <c r="D333" s="47"/>
      <c r="E333" s="43"/>
      <c r="F333" s="43"/>
      <c r="G333" s="43"/>
      <c r="H333" s="43"/>
      <c r="I333" s="43"/>
      <c r="J333" s="43"/>
      <c r="K333" s="43"/>
      <c r="L333" s="45"/>
      <c r="M333" s="45"/>
      <c r="N333" s="44"/>
      <c r="O333" s="45"/>
      <c r="P333" s="45"/>
      <c r="Q333" s="44"/>
      <c r="R333" s="44"/>
      <c r="S333" s="44"/>
      <c r="T333" s="44"/>
      <c r="U333" s="44"/>
      <c r="V333" s="44"/>
      <c r="W333" s="44"/>
      <c r="X333" s="46"/>
      <c r="Y333" s="44"/>
      <c r="Z333" s="45"/>
    </row>
    <row r="334" spans="1:26" ht="12.75">
      <c r="A334" s="42"/>
      <c r="B334" s="43"/>
      <c r="C334" s="43"/>
      <c r="D334" s="47"/>
      <c r="E334" s="43"/>
      <c r="F334" s="43"/>
      <c r="G334" s="43"/>
      <c r="H334" s="43"/>
      <c r="I334" s="43"/>
      <c r="J334" s="43"/>
      <c r="K334" s="43"/>
      <c r="L334" s="45"/>
      <c r="M334" s="45"/>
      <c r="N334" s="44"/>
      <c r="O334" s="45"/>
      <c r="P334" s="45"/>
      <c r="Q334" s="44"/>
      <c r="R334" s="44"/>
      <c r="S334" s="44"/>
      <c r="T334" s="44"/>
      <c r="U334" s="44"/>
      <c r="V334" s="44"/>
      <c r="W334" s="44"/>
      <c r="X334" s="46"/>
      <c r="Y334" s="44"/>
      <c r="Z334" s="45"/>
    </row>
    <row r="335" spans="1:26" ht="12.75">
      <c r="A335" s="42"/>
      <c r="B335" s="43"/>
      <c r="C335" s="43"/>
      <c r="D335" s="47"/>
      <c r="E335" s="43"/>
      <c r="F335" s="43"/>
      <c r="G335" s="43"/>
      <c r="H335" s="43"/>
      <c r="I335" s="43"/>
      <c r="J335" s="43"/>
      <c r="K335" s="43"/>
      <c r="L335" s="45"/>
      <c r="M335" s="45"/>
      <c r="N335" s="44"/>
      <c r="O335" s="45"/>
      <c r="P335" s="45"/>
      <c r="Q335" s="44"/>
      <c r="R335" s="44"/>
      <c r="S335" s="44"/>
      <c r="T335" s="44"/>
      <c r="U335" s="44"/>
      <c r="V335" s="44"/>
      <c r="W335" s="44"/>
      <c r="X335" s="46"/>
      <c r="Y335" s="44"/>
      <c r="Z335" s="45"/>
    </row>
    <row r="336" spans="1:26" ht="12.75">
      <c r="A336" s="42"/>
      <c r="B336" s="43"/>
      <c r="C336" s="43"/>
      <c r="D336" s="47"/>
      <c r="E336" s="43"/>
      <c r="F336" s="43"/>
      <c r="G336" s="43"/>
      <c r="H336" s="43"/>
      <c r="I336" s="43"/>
      <c r="J336" s="43"/>
      <c r="K336" s="43"/>
      <c r="L336" s="45"/>
      <c r="M336" s="45"/>
      <c r="N336" s="44"/>
      <c r="O336" s="45"/>
      <c r="P336" s="45"/>
      <c r="Q336" s="44"/>
      <c r="R336" s="44"/>
      <c r="S336" s="44"/>
      <c r="T336" s="44"/>
      <c r="U336" s="44"/>
      <c r="V336" s="44"/>
      <c r="W336" s="44"/>
      <c r="X336" s="46"/>
      <c r="Y336" s="44"/>
      <c r="Z336" s="45"/>
    </row>
    <row r="337" spans="1:26" ht="12.75">
      <c r="A337" s="42"/>
      <c r="B337" s="43"/>
      <c r="C337" s="43"/>
      <c r="D337" s="47"/>
      <c r="E337" s="43"/>
      <c r="F337" s="43"/>
      <c r="G337" s="43"/>
      <c r="H337" s="43"/>
      <c r="I337" s="43"/>
      <c r="J337" s="43"/>
      <c r="K337" s="43"/>
      <c r="L337" s="45"/>
      <c r="M337" s="45"/>
      <c r="N337" s="44"/>
      <c r="O337" s="45"/>
      <c r="P337" s="45"/>
      <c r="Q337" s="44"/>
      <c r="R337" s="44"/>
      <c r="S337" s="44"/>
      <c r="T337" s="44"/>
      <c r="U337" s="44"/>
      <c r="V337" s="44"/>
      <c r="W337" s="44"/>
      <c r="X337" s="46"/>
      <c r="Y337" s="44"/>
      <c r="Z337" s="45"/>
    </row>
    <row r="338" spans="1:26" ht="12.75">
      <c r="A338" s="42"/>
      <c r="B338" s="43"/>
      <c r="C338" s="43"/>
      <c r="D338" s="47"/>
      <c r="E338" s="43"/>
      <c r="F338" s="43"/>
      <c r="G338" s="43"/>
      <c r="H338" s="43"/>
      <c r="I338" s="43"/>
      <c r="J338" s="43"/>
      <c r="K338" s="43"/>
      <c r="L338" s="45"/>
      <c r="M338" s="45"/>
      <c r="N338" s="44"/>
      <c r="O338" s="45"/>
      <c r="P338" s="45"/>
      <c r="Q338" s="44"/>
      <c r="R338" s="44"/>
      <c r="S338" s="44"/>
      <c r="T338" s="44"/>
      <c r="U338" s="44"/>
      <c r="V338" s="44"/>
      <c r="W338" s="44"/>
      <c r="X338" s="46"/>
      <c r="Y338" s="44"/>
      <c r="Z338" s="45"/>
    </row>
    <row r="339" spans="1:26" ht="12.75">
      <c r="A339" s="42"/>
      <c r="B339" s="43"/>
      <c r="C339" s="43"/>
      <c r="D339" s="47"/>
      <c r="E339" s="43"/>
      <c r="F339" s="43"/>
      <c r="G339" s="43"/>
      <c r="H339" s="43"/>
      <c r="I339" s="43"/>
      <c r="J339" s="43"/>
      <c r="K339" s="43"/>
      <c r="L339" s="45"/>
      <c r="M339" s="45"/>
      <c r="N339" s="44"/>
      <c r="O339" s="45"/>
      <c r="P339" s="45"/>
      <c r="Q339" s="44"/>
      <c r="R339" s="44"/>
      <c r="S339" s="44"/>
      <c r="T339" s="44"/>
      <c r="U339" s="44"/>
      <c r="V339" s="44"/>
      <c r="W339" s="44"/>
      <c r="X339" s="46"/>
      <c r="Y339" s="44"/>
      <c r="Z339" s="45"/>
    </row>
    <row r="340" spans="1:26" ht="12.75">
      <c r="A340" s="42"/>
      <c r="B340" s="43"/>
      <c r="C340" s="43"/>
      <c r="D340" s="47"/>
      <c r="E340" s="43"/>
      <c r="F340" s="43"/>
      <c r="G340" s="43"/>
      <c r="H340" s="43"/>
      <c r="I340" s="43"/>
      <c r="J340" s="43"/>
      <c r="K340" s="43"/>
      <c r="L340" s="45"/>
      <c r="M340" s="45"/>
      <c r="N340" s="44"/>
      <c r="O340" s="45"/>
      <c r="P340" s="45"/>
      <c r="Q340" s="44"/>
      <c r="R340" s="44"/>
      <c r="S340" s="44"/>
      <c r="T340" s="44"/>
      <c r="U340" s="44"/>
      <c r="V340" s="44"/>
      <c r="W340" s="44"/>
      <c r="X340" s="46"/>
      <c r="Y340" s="44"/>
      <c r="Z340" s="45"/>
    </row>
    <row r="341" spans="1:26" ht="12.75">
      <c r="A341" s="42"/>
      <c r="B341" s="43"/>
      <c r="C341" s="43"/>
      <c r="D341" s="47"/>
      <c r="E341" s="43"/>
      <c r="F341" s="43"/>
      <c r="G341" s="43"/>
      <c r="H341" s="43"/>
      <c r="I341" s="43"/>
      <c r="J341" s="43"/>
      <c r="K341" s="43"/>
      <c r="L341" s="45"/>
      <c r="M341" s="45"/>
      <c r="N341" s="44"/>
      <c r="O341" s="45"/>
      <c r="P341" s="45"/>
      <c r="Q341" s="44"/>
      <c r="R341" s="44"/>
      <c r="S341" s="44"/>
      <c r="T341" s="44"/>
      <c r="U341" s="44"/>
      <c r="V341" s="44"/>
      <c r="W341" s="44"/>
      <c r="X341" s="46"/>
      <c r="Y341" s="44"/>
      <c r="Z341" s="45"/>
    </row>
    <row r="342" spans="1:26" ht="12.75">
      <c r="A342" s="42"/>
      <c r="B342" s="43"/>
      <c r="C342" s="43"/>
      <c r="D342" s="47"/>
      <c r="E342" s="43"/>
      <c r="F342" s="43"/>
      <c r="G342" s="43"/>
      <c r="H342" s="43"/>
      <c r="I342" s="43"/>
      <c r="J342" s="43"/>
      <c r="K342" s="43"/>
      <c r="L342" s="45"/>
      <c r="M342" s="45"/>
      <c r="N342" s="44"/>
      <c r="O342" s="45"/>
      <c r="P342" s="45"/>
      <c r="Q342" s="44"/>
      <c r="R342" s="44"/>
      <c r="S342" s="44"/>
      <c r="T342" s="44"/>
      <c r="U342" s="44"/>
      <c r="V342" s="44"/>
      <c r="W342" s="44"/>
      <c r="X342" s="46"/>
      <c r="Y342" s="44"/>
      <c r="Z342" s="45"/>
    </row>
    <row r="343" spans="1:26" ht="12.75">
      <c r="A343" s="42"/>
      <c r="B343" s="43"/>
      <c r="C343" s="43"/>
      <c r="D343" s="47"/>
      <c r="E343" s="43"/>
      <c r="F343" s="43"/>
      <c r="G343" s="43"/>
      <c r="H343" s="43"/>
      <c r="I343" s="43"/>
      <c r="J343" s="43"/>
      <c r="K343" s="43"/>
      <c r="L343" s="45"/>
      <c r="M343" s="45"/>
      <c r="N343" s="44"/>
      <c r="O343" s="45"/>
      <c r="P343" s="45"/>
      <c r="Q343" s="44"/>
      <c r="R343" s="44"/>
      <c r="S343" s="44"/>
      <c r="T343" s="44"/>
      <c r="U343" s="44"/>
      <c r="V343" s="44"/>
      <c r="W343" s="44"/>
      <c r="X343" s="46"/>
      <c r="Y343" s="44"/>
      <c r="Z343" s="45"/>
    </row>
    <row r="344" spans="1:26" ht="12.75">
      <c r="A344" s="42"/>
      <c r="B344" s="43"/>
      <c r="C344" s="43"/>
      <c r="D344" s="47"/>
      <c r="E344" s="43"/>
      <c r="F344" s="43"/>
      <c r="G344" s="43"/>
      <c r="H344" s="43"/>
      <c r="I344" s="43"/>
      <c r="J344" s="43"/>
      <c r="K344" s="43"/>
      <c r="L344" s="45"/>
      <c r="M344" s="45"/>
      <c r="N344" s="44"/>
      <c r="O344" s="45"/>
      <c r="P344" s="45"/>
      <c r="Q344" s="44"/>
      <c r="R344" s="44"/>
      <c r="S344" s="44"/>
      <c r="T344" s="44"/>
      <c r="U344" s="44"/>
      <c r="V344" s="44"/>
      <c r="W344" s="44"/>
      <c r="X344" s="46"/>
      <c r="Y344" s="44"/>
      <c r="Z344" s="45"/>
    </row>
    <row r="345" spans="1:26" ht="12.75">
      <c r="A345" s="42"/>
      <c r="B345" s="43"/>
      <c r="C345" s="43"/>
      <c r="D345" s="47"/>
      <c r="E345" s="43"/>
      <c r="F345" s="43"/>
      <c r="G345" s="43"/>
      <c r="H345" s="43"/>
      <c r="I345" s="43"/>
      <c r="J345" s="43"/>
      <c r="K345" s="43"/>
      <c r="L345" s="45"/>
      <c r="M345" s="45"/>
      <c r="N345" s="44"/>
      <c r="O345" s="45"/>
      <c r="P345" s="45"/>
      <c r="Q345" s="44"/>
      <c r="R345" s="44"/>
      <c r="S345" s="44"/>
      <c r="T345" s="44"/>
      <c r="U345" s="44"/>
      <c r="V345" s="44"/>
      <c r="W345" s="44"/>
      <c r="X345" s="46"/>
      <c r="Y345" s="44"/>
      <c r="Z345" s="45"/>
    </row>
    <row r="346" spans="1:26" ht="12.75">
      <c r="A346" s="42"/>
      <c r="B346" s="43"/>
      <c r="C346" s="43"/>
      <c r="D346" s="47"/>
      <c r="E346" s="43"/>
      <c r="F346" s="43"/>
      <c r="G346" s="43"/>
      <c r="H346" s="43"/>
      <c r="I346" s="43"/>
      <c r="J346" s="43"/>
      <c r="K346" s="43"/>
      <c r="L346" s="45"/>
      <c r="M346" s="45"/>
      <c r="N346" s="44"/>
      <c r="O346" s="45"/>
      <c r="P346" s="45"/>
      <c r="Q346" s="44"/>
      <c r="R346" s="44"/>
      <c r="S346" s="44"/>
      <c r="T346" s="44"/>
      <c r="U346" s="44"/>
      <c r="V346" s="44"/>
      <c r="W346" s="44"/>
      <c r="X346" s="46"/>
      <c r="Y346" s="44"/>
      <c r="Z346" s="45"/>
    </row>
    <row r="347" spans="1:26" ht="12.75">
      <c r="A347" s="42"/>
      <c r="B347" s="43"/>
      <c r="C347" s="43"/>
      <c r="D347" s="47"/>
      <c r="E347" s="43"/>
      <c r="F347" s="43"/>
      <c r="G347" s="43"/>
      <c r="H347" s="43"/>
      <c r="I347" s="43"/>
      <c r="J347" s="43"/>
      <c r="K347" s="43"/>
      <c r="L347" s="45"/>
      <c r="M347" s="45"/>
      <c r="N347" s="44"/>
      <c r="O347" s="45"/>
      <c r="P347" s="45"/>
      <c r="Q347" s="44"/>
      <c r="R347" s="44"/>
      <c r="S347" s="44"/>
      <c r="T347" s="44"/>
      <c r="U347" s="44"/>
      <c r="V347" s="44"/>
      <c r="W347" s="44"/>
      <c r="X347" s="46"/>
      <c r="Y347" s="44"/>
      <c r="Z347" s="45"/>
    </row>
    <row r="348" spans="1:26" ht="12.75">
      <c r="A348" s="42"/>
      <c r="B348" s="43"/>
      <c r="C348" s="43"/>
      <c r="D348" s="47"/>
      <c r="E348" s="43"/>
      <c r="F348" s="43"/>
      <c r="G348" s="43"/>
      <c r="H348" s="43"/>
      <c r="I348" s="43"/>
      <c r="J348" s="43"/>
      <c r="K348" s="43"/>
      <c r="L348" s="45"/>
      <c r="M348" s="45"/>
      <c r="N348" s="44"/>
      <c r="O348" s="45"/>
      <c r="P348" s="45"/>
      <c r="Q348" s="44"/>
      <c r="R348" s="44"/>
      <c r="S348" s="44"/>
      <c r="T348" s="44"/>
      <c r="U348" s="44"/>
      <c r="V348" s="44"/>
      <c r="W348" s="44"/>
      <c r="X348" s="46"/>
      <c r="Y348" s="44"/>
      <c r="Z348" s="45"/>
    </row>
    <row r="349" spans="1:26" ht="12.75">
      <c r="A349" s="42"/>
      <c r="B349" s="43"/>
      <c r="C349" s="43"/>
      <c r="D349" s="47"/>
      <c r="E349" s="43"/>
      <c r="F349" s="43"/>
      <c r="G349" s="43"/>
      <c r="H349" s="43"/>
      <c r="I349" s="43"/>
      <c r="J349" s="43"/>
      <c r="K349" s="43"/>
      <c r="L349" s="45"/>
      <c r="M349" s="45"/>
      <c r="N349" s="44"/>
      <c r="O349" s="45"/>
      <c r="P349" s="45"/>
      <c r="Q349" s="44"/>
      <c r="R349" s="44"/>
      <c r="S349" s="44"/>
      <c r="T349" s="44"/>
      <c r="U349" s="44"/>
      <c r="V349" s="44"/>
      <c r="W349" s="44"/>
      <c r="X349" s="46"/>
      <c r="Y349" s="44"/>
      <c r="Z349" s="45"/>
    </row>
    <row r="350" spans="1:26" ht="12.75">
      <c r="A350" s="42"/>
      <c r="B350" s="43"/>
      <c r="C350" s="43"/>
      <c r="D350" s="47"/>
      <c r="E350" s="43"/>
      <c r="F350" s="43"/>
      <c r="G350" s="43"/>
      <c r="H350" s="43"/>
      <c r="I350" s="43"/>
      <c r="J350" s="43"/>
      <c r="K350" s="43"/>
      <c r="L350" s="45"/>
      <c r="M350" s="45"/>
      <c r="N350" s="44"/>
      <c r="O350" s="45"/>
      <c r="P350" s="45"/>
      <c r="Q350" s="44"/>
      <c r="R350" s="44"/>
      <c r="S350" s="44"/>
      <c r="T350" s="44"/>
      <c r="U350" s="44"/>
      <c r="V350" s="44"/>
      <c r="W350" s="44"/>
      <c r="X350" s="46"/>
      <c r="Y350" s="44"/>
      <c r="Z350" s="45"/>
    </row>
    <row r="351" spans="1:26" ht="12.75">
      <c r="A351" s="42"/>
      <c r="B351" s="43"/>
      <c r="C351" s="43"/>
      <c r="D351" s="47"/>
      <c r="E351" s="43"/>
      <c r="F351" s="43"/>
      <c r="G351" s="43"/>
      <c r="H351" s="43"/>
      <c r="I351" s="43"/>
      <c r="J351" s="43"/>
      <c r="K351" s="43"/>
      <c r="L351" s="45"/>
      <c r="M351" s="45"/>
      <c r="N351" s="44"/>
      <c r="O351" s="45"/>
      <c r="P351" s="45"/>
      <c r="Q351" s="44"/>
      <c r="R351" s="44"/>
      <c r="S351" s="44"/>
      <c r="T351" s="44"/>
      <c r="U351" s="44"/>
      <c r="V351" s="44"/>
      <c r="W351" s="44"/>
      <c r="X351" s="46"/>
      <c r="Y351" s="44"/>
      <c r="Z351" s="45"/>
    </row>
    <row r="352" spans="1:26" ht="12.75">
      <c r="A352" s="42"/>
      <c r="B352" s="43"/>
      <c r="C352" s="43"/>
      <c r="D352" s="47"/>
      <c r="E352" s="43"/>
      <c r="F352" s="43"/>
      <c r="G352" s="43"/>
      <c r="H352" s="43"/>
      <c r="I352" s="43"/>
      <c r="J352" s="43"/>
      <c r="K352" s="43"/>
      <c r="L352" s="45"/>
      <c r="M352" s="45"/>
      <c r="N352" s="44"/>
      <c r="O352" s="45"/>
      <c r="P352" s="45"/>
      <c r="Q352" s="44"/>
      <c r="R352" s="44"/>
      <c r="S352" s="44"/>
      <c r="T352" s="44"/>
      <c r="U352" s="44"/>
      <c r="V352" s="44"/>
      <c r="W352" s="44"/>
      <c r="X352" s="46"/>
      <c r="Y352" s="44"/>
      <c r="Z352" s="45"/>
    </row>
    <row r="353" spans="1:26" ht="12.75">
      <c r="A353" s="42"/>
      <c r="B353" s="43"/>
      <c r="C353" s="43"/>
      <c r="D353" s="47"/>
      <c r="E353" s="43"/>
      <c r="F353" s="43"/>
      <c r="G353" s="43"/>
      <c r="H353" s="43"/>
      <c r="I353" s="43"/>
      <c r="J353" s="43"/>
      <c r="K353" s="43"/>
      <c r="L353" s="45"/>
      <c r="M353" s="45"/>
      <c r="N353" s="44"/>
      <c r="O353" s="45"/>
      <c r="P353" s="45"/>
      <c r="Q353" s="44"/>
      <c r="R353" s="44"/>
      <c r="S353" s="44"/>
      <c r="T353" s="44"/>
      <c r="U353" s="44"/>
      <c r="V353" s="44"/>
      <c r="W353" s="44"/>
      <c r="X353" s="46"/>
      <c r="Y353" s="44"/>
      <c r="Z353" s="45"/>
    </row>
    <row r="354" spans="1:26" ht="12.75">
      <c r="A354" s="42"/>
      <c r="B354" s="43"/>
      <c r="C354" s="43"/>
      <c r="D354" s="47"/>
      <c r="E354" s="43"/>
      <c r="F354" s="43"/>
      <c r="G354" s="43"/>
      <c r="H354" s="43"/>
      <c r="I354" s="43"/>
      <c r="J354" s="43"/>
      <c r="K354" s="43"/>
      <c r="L354" s="45"/>
      <c r="M354" s="45"/>
      <c r="N354" s="44"/>
      <c r="O354" s="45"/>
      <c r="P354" s="45"/>
      <c r="Q354" s="44"/>
      <c r="R354" s="44"/>
      <c r="S354" s="44"/>
      <c r="T354" s="44"/>
      <c r="U354" s="44"/>
      <c r="V354" s="44"/>
      <c r="W354" s="44"/>
      <c r="X354" s="46"/>
      <c r="Y354" s="44"/>
      <c r="Z354" s="45"/>
    </row>
    <row r="355" spans="1:26" ht="12.75">
      <c r="A355" s="42"/>
      <c r="B355" s="43"/>
      <c r="C355" s="43"/>
      <c r="D355" s="47"/>
      <c r="E355" s="43"/>
      <c r="F355" s="43"/>
      <c r="G355" s="43"/>
      <c r="H355" s="43"/>
      <c r="I355" s="43"/>
      <c r="J355" s="43"/>
      <c r="K355" s="43"/>
      <c r="L355" s="45"/>
      <c r="M355" s="45"/>
      <c r="N355" s="44"/>
      <c r="O355" s="45"/>
      <c r="P355" s="45"/>
      <c r="Q355" s="44"/>
      <c r="R355" s="44"/>
      <c r="S355" s="44"/>
      <c r="T355" s="44"/>
      <c r="U355" s="44"/>
      <c r="V355" s="44"/>
      <c r="W355" s="44"/>
      <c r="X355" s="46"/>
      <c r="Y355" s="44"/>
      <c r="Z355" s="45"/>
    </row>
    <row r="356" spans="1:26" ht="12.75">
      <c r="A356" s="42"/>
      <c r="B356" s="43"/>
      <c r="C356" s="43"/>
      <c r="D356" s="47"/>
      <c r="E356" s="43"/>
      <c r="F356" s="43"/>
      <c r="G356" s="43"/>
      <c r="H356" s="43"/>
      <c r="I356" s="43"/>
      <c r="J356" s="43"/>
      <c r="K356" s="43"/>
      <c r="L356" s="45"/>
      <c r="M356" s="45"/>
      <c r="N356" s="44"/>
      <c r="O356" s="45"/>
      <c r="P356" s="45"/>
      <c r="Q356" s="44"/>
      <c r="R356" s="44"/>
      <c r="S356" s="44"/>
      <c r="T356" s="44"/>
      <c r="U356" s="44"/>
      <c r="V356" s="44"/>
      <c r="W356" s="44"/>
      <c r="X356" s="46"/>
      <c r="Y356" s="44"/>
      <c r="Z356" s="45"/>
    </row>
    <row r="357" spans="1:26" ht="12.75">
      <c r="A357" s="42"/>
      <c r="B357" s="43"/>
      <c r="C357" s="43"/>
      <c r="D357" s="47"/>
      <c r="E357" s="43"/>
      <c r="F357" s="43"/>
      <c r="G357" s="43"/>
      <c r="H357" s="43"/>
      <c r="I357" s="43"/>
      <c r="J357" s="43"/>
      <c r="K357" s="43"/>
      <c r="L357" s="45"/>
      <c r="M357" s="45"/>
      <c r="N357" s="44"/>
      <c r="O357" s="45"/>
      <c r="P357" s="45"/>
      <c r="Q357" s="44"/>
      <c r="R357" s="44"/>
      <c r="S357" s="44"/>
      <c r="T357" s="44"/>
      <c r="U357" s="44"/>
      <c r="V357" s="44"/>
      <c r="W357" s="44"/>
      <c r="X357" s="46"/>
      <c r="Y357" s="44"/>
      <c r="Z357" s="45"/>
    </row>
    <row r="358" spans="1:26" ht="12.75">
      <c r="A358" s="42"/>
      <c r="B358" s="43"/>
      <c r="C358" s="43"/>
      <c r="D358" s="47"/>
      <c r="E358" s="43"/>
      <c r="F358" s="43"/>
      <c r="G358" s="43"/>
      <c r="H358" s="43"/>
      <c r="I358" s="43"/>
      <c r="J358" s="43"/>
      <c r="K358" s="43"/>
      <c r="L358" s="45"/>
      <c r="M358" s="45"/>
      <c r="N358" s="44"/>
      <c r="O358" s="45"/>
      <c r="P358" s="45"/>
      <c r="Q358" s="44"/>
      <c r="R358" s="44"/>
      <c r="S358" s="44"/>
      <c r="T358" s="44"/>
      <c r="U358" s="44"/>
      <c r="V358" s="44"/>
      <c r="W358" s="44"/>
      <c r="X358" s="46"/>
      <c r="Y358" s="44"/>
      <c r="Z358" s="45"/>
    </row>
    <row r="359" spans="1:26" ht="12.75">
      <c r="A359" s="42"/>
      <c r="B359" s="43"/>
      <c r="C359" s="43"/>
      <c r="D359" s="47"/>
      <c r="E359" s="43"/>
      <c r="F359" s="43"/>
      <c r="G359" s="43"/>
      <c r="H359" s="43"/>
      <c r="I359" s="43"/>
      <c r="J359" s="43"/>
      <c r="K359" s="43"/>
      <c r="L359" s="45"/>
      <c r="M359" s="45"/>
      <c r="N359" s="44"/>
      <c r="O359" s="45"/>
      <c r="P359" s="45"/>
      <c r="Q359" s="44"/>
      <c r="R359" s="44"/>
      <c r="S359" s="44"/>
      <c r="T359" s="44"/>
      <c r="U359" s="44"/>
      <c r="V359" s="44"/>
      <c r="W359" s="44"/>
      <c r="X359" s="46"/>
      <c r="Y359" s="44"/>
      <c r="Z359" s="45"/>
    </row>
    <row r="360" spans="1:26" ht="12.75">
      <c r="A360" s="42"/>
      <c r="B360" s="43"/>
      <c r="C360" s="43"/>
      <c r="D360" s="47"/>
      <c r="E360" s="43"/>
      <c r="F360" s="43"/>
      <c r="G360" s="43"/>
      <c r="H360" s="43"/>
      <c r="I360" s="43"/>
      <c r="J360" s="43"/>
      <c r="K360" s="43"/>
      <c r="L360" s="45"/>
      <c r="M360" s="45"/>
      <c r="N360" s="44"/>
      <c r="O360" s="45"/>
      <c r="P360" s="45"/>
      <c r="Q360" s="44"/>
      <c r="R360" s="44"/>
      <c r="S360" s="44"/>
      <c r="T360" s="44"/>
      <c r="U360" s="44"/>
      <c r="V360" s="44"/>
      <c r="W360" s="44"/>
      <c r="X360" s="46"/>
      <c r="Y360" s="44"/>
      <c r="Z360" s="45"/>
    </row>
    <row r="361" spans="1:26" ht="12.75">
      <c r="A361" s="42"/>
      <c r="B361" s="43"/>
      <c r="C361" s="43"/>
      <c r="D361" s="47"/>
      <c r="E361" s="43"/>
      <c r="F361" s="43"/>
      <c r="G361" s="43"/>
      <c r="H361" s="43"/>
      <c r="I361" s="43"/>
      <c r="J361" s="43"/>
      <c r="K361" s="43"/>
      <c r="L361" s="45"/>
      <c r="M361" s="45"/>
      <c r="N361" s="44"/>
      <c r="O361" s="45"/>
      <c r="P361" s="45"/>
      <c r="Q361" s="44"/>
      <c r="R361" s="44"/>
      <c r="S361" s="44"/>
      <c r="T361" s="44"/>
      <c r="U361" s="44"/>
      <c r="V361" s="44"/>
      <c r="W361" s="44"/>
      <c r="X361" s="46"/>
      <c r="Y361" s="44"/>
      <c r="Z361" s="45"/>
    </row>
    <row r="362" spans="1:26" ht="12.75">
      <c r="A362" s="42"/>
      <c r="B362" s="43"/>
      <c r="C362" s="43"/>
      <c r="D362" s="47"/>
      <c r="E362" s="43"/>
      <c r="F362" s="43"/>
      <c r="G362" s="43"/>
      <c r="H362" s="43"/>
      <c r="I362" s="43"/>
      <c r="J362" s="43"/>
      <c r="K362" s="43"/>
      <c r="L362" s="45"/>
      <c r="M362" s="45"/>
      <c r="N362" s="44"/>
      <c r="O362" s="45"/>
      <c r="P362" s="45"/>
      <c r="Q362" s="44"/>
      <c r="R362" s="44"/>
      <c r="S362" s="44"/>
      <c r="T362" s="44"/>
      <c r="U362" s="44"/>
      <c r="V362" s="44"/>
      <c r="W362" s="44"/>
      <c r="X362" s="46"/>
      <c r="Y362" s="44"/>
      <c r="Z362" s="45"/>
    </row>
    <row r="363" spans="1:26" ht="12.75">
      <c r="A363" s="42"/>
      <c r="B363" s="43"/>
      <c r="C363" s="43"/>
      <c r="D363" s="47"/>
      <c r="E363" s="43"/>
      <c r="F363" s="43"/>
      <c r="G363" s="43"/>
      <c r="H363" s="43"/>
      <c r="I363" s="43"/>
      <c r="J363" s="43"/>
      <c r="K363" s="43"/>
      <c r="L363" s="45"/>
      <c r="M363" s="45"/>
      <c r="N363" s="44"/>
      <c r="O363" s="45"/>
      <c r="P363" s="45"/>
      <c r="Q363" s="44"/>
      <c r="R363" s="44"/>
      <c r="S363" s="44"/>
      <c r="T363" s="44"/>
      <c r="U363" s="44"/>
      <c r="V363" s="44"/>
      <c r="W363" s="44"/>
      <c r="X363" s="46"/>
      <c r="Y363" s="44"/>
      <c r="Z363" s="45"/>
    </row>
    <row r="364" spans="1:26" ht="12.75">
      <c r="A364" s="42"/>
      <c r="B364" s="43"/>
      <c r="C364" s="43"/>
      <c r="D364" s="47"/>
      <c r="E364" s="43"/>
      <c r="F364" s="43"/>
      <c r="G364" s="43"/>
      <c r="H364" s="43"/>
      <c r="I364" s="43"/>
      <c r="J364" s="43"/>
      <c r="K364" s="43"/>
      <c r="L364" s="45"/>
      <c r="M364" s="45"/>
      <c r="N364" s="44"/>
      <c r="O364" s="45"/>
      <c r="P364" s="45"/>
      <c r="Q364" s="44"/>
      <c r="R364" s="44"/>
      <c r="S364" s="44"/>
      <c r="T364" s="44"/>
      <c r="U364" s="44"/>
      <c r="V364" s="44"/>
      <c r="W364" s="44"/>
      <c r="X364" s="46"/>
      <c r="Y364" s="44"/>
      <c r="Z364" s="45"/>
    </row>
    <row r="365" spans="1:26" ht="12.75">
      <c r="A365" s="42"/>
      <c r="B365" s="43"/>
      <c r="C365" s="43"/>
      <c r="D365" s="47"/>
      <c r="E365" s="43"/>
      <c r="F365" s="43"/>
      <c r="G365" s="43"/>
      <c r="H365" s="43"/>
      <c r="I365" s="43"/>
      <c r="J365" s="43"/>
      <c r="K365" s="43"/>
      <c r="L365" s="45"/>
      <c r="M365" s="45"/>
      <c r="N365" s="44"/>
      <c r="O365" s="45"/>
      <c r="P365" s="45"/>
      <c r="Q365" s="44"/>
      <c r="R365" s="44"/>
      <c r="S365" s="44"/>
      <c r="T365" s="44"/>
      <c r="U365" s="44"/>
      <c r="V365" s="44"/>
      <c r="W365" s="44"/>
      <c r="X365" s="46"/>
      <c r="Y365" s="44"/>
      <c r="Z365" s="45"/>
    </row>
    <row r="366" spans="1:26" ht="12.75">
      <c r="A366" s="42"/>
      <c r="B366" s="43"/>
      <c r="C366" s="43"/>
      <c r="D366" s="47"/>
      <c r="E366" s="43"/>
      <c r="F366" s="43"/>
      <c r="G366" s="43"/>
      <c r="H366" s="43"/>
      <c r="I366" s="43"/>
      <c r="J366" s="43"/>
      <c r="K366" s="43"/>
      <c r="L366" s="45"/>
      <c r="M366" s="45"/>
      <c r="N366" s="44"/>
      <c r="O366" s="45"/>
      <c r="P366" s="45"/>
      <c r="Q366" s="44"/>
      <c r="R366" s="44"/>
      <c r="S366" s="44"/>
      <c r="T366" s="44"/>
      <c r="U366" s="44"/>
      <c r="V366" s="44"/>
      <c r="W366" s="44"/>
      <c r="X366" s="46"/>
      <c r="Y366" s="44"/>
      <c r="Z366" s="45"/>
    </row>
    <row r="367" spans="1:26" ht="12.75">
      <c r="A367" s="42"/>
      <c r="B367" s="43"/>
      <c r="C367" s="43"/>
      <c r="D367" s="47"/>
      <c r="E367" s="43"/>
      <c r="F367" s="43"/>
      <c r="G367" s="43"/>
      <c r="H367" s="43"/>
      <c r="I367" s="43"/>
      <c r="J367" s="43"/>
      <c r="K367" s="43"/>
      <c r="L367" s="45"/>
      <c r="M367" s="45"/>
      <c r="N367" s="44"/>
      <c r="O367" s="45"/>
      <c r="P367" s="45"/>
      <c r="Q367" s="44"/>
      <c r="R367" s="44"/>
      <c r="S367" s="44"/>
      <c r="T367" s="44"/>
      <c r="U367" s="44"/>
      <c r="V367" s="44"/>
      <c r="W367" s="44"/>
      <c r="X367" s="46"/>
      <c r="Y367" s="44"/>
      <c r="Z367" s="45"/>
    </row>
    <row r="368" spans="1:26" ht="12.75">
      <c r="A368" s="42"/>
      <c r="B368" s="43"/>
      <c r="C368" s="43"/>
      <c r="D368" s="47"/>
      <c r="E368" s="43"/>
      <c r="F368" s="43"/>
      <c r="G368" s="43"/>
      <c r="H368" s="43"/>
      <c r="I368" s="43"/>
      <c r="J368" s="43"/>
      <c r="K368" s="43"/>
      <c r="L368" s="45"/>
      <c r="M368" s="45"/>
      <c r="N368" s="44"/>
      <c r="O368" s="45"/>
      <c r="P368" s="45"/>
      <c r="Q368" s="44"/>
      <c r="R368" s="44"/>
      <c r="S368" s="44"/>
      <c r="T368" s="44"/>
      <c r="U368" s="44"/>
      <c r="V368" s="44"/>
      <c r="W368" s="44"/>
      <c r="X368" s="46"/>
      <c r="Y368" s="44"/>
      <c r="Z368" s="45"/>
    </row>
    <row r="369" spans="1:26" ht="12.75">
      <c r="A369" s="42"/>
      <c r="B369" s="43"/>
      <c r="C369" s="43"/>
      <c r="D369" s="47"/>
      <c r="E369" s="43"/>
      <c r="F369" s="43"/>
      <c r="G369" s="43"/>
      <c r="H369" s="43"/>
      <c r="I369" s="43"/>
      <c r="J369" s="43"/>
      <c r="K369" s="43"/>
      <c r="L369" s="45"/>
      <c r="M369" s="45"/>
      <c r="N369" s="44"/>
      <c r="O369" s="45"/>
      <c r="P369" s="45"/>
      <c r="Q369" s="44"/>
      <c r="R369" s="44"/>
      <c r="S369" s="44"/>
      <c r="T369" s="44"/>
      <c r="U369" s="44"/>
      <c r="V369" s="44"/>
      <c r="W369" s="44"/>
      <c r="X369" s="46"/>
      <c r="Y369" s="44"/>
      <c r="Z369" s="45"/>
    </row>
    <row r="370" spans="1:26" ht="12.75">
      <c r="A370" s="42"/>
      <c r="B370" s="43"/>
      <c r="C370" s="43"/>
      <c r="D370" s="47"/>
      <c r="E370" s="43"/>
      <c r="F370" s="43"/>
      <c r="G370" s="43"/>
      <c r="H370" s="43"/>
      <c r="I370" s="43"/>
      <c r="J370" s="43"/>
      <c r="K370" s="43"/>
      <c r="L370" s="45"/>
      <c r="M370" s="45"/>
      <c r="N370" s="44"/>
      <c r="O370" s="45"/>
      <c r="P370" s="45"/>
      <c r="Q370" s="44"/>
      <c r="R370" s="44"/>
      <c r="S370" s="44"/>
      <c r="T370" s="44"/>
      <c r="U370" s="44"/>
      <c r="V370" s="44"/>
      <c r="W370" s="44"/>
      <c r="X370" s="46"/>
      <c r="Y370" s="44"/>
      <c r="Z370" s="45"/>
    </row>
    <row r="371" spans="1:26" ht="12.75">
      <c r="A371" s="42"/>
      <c r="B371" s="43"/>
      <c r="C371" s="43"/>
      <c r="D371" s="47"/>
      <c r="E371" s="43"/>
      <c r="F371" s="43"/>
      <c r="G371" s="43"/>
      <c r="H371" s="43"/>
      <c r="I371" s="43"/>
      <c r="J371" s="43"/>
      <c r="K371" s="43"/>
      <c r="L371" s="45"/>
      <c r="M371" s="45"/>
      <c r="N371" s="44"/>
      <c r="O371" s="45"/>
      <c r="P371" s="45"/>
      <c r="Q371" s="44"/>
      <c r="R371" s="44"/>
      <c r="S371" s="44"/>
      <c r="T371" s="44"/>
      <c r="U371" s="44"/>
      <c r="V371" s="44"/>
      <c r="W371" s="44"/>
      <c r="X371" s="46"/>
      <c r="Y371" s="44"/>
      <c r="Z371" s="45"/>
    </row>
    <row r="372" spans="1:26" ht="12.75">
      <c r="A372" s="42"/>
      <c r="B372" s="43"/>
      <c r="C372" s="43"/>
      <c r="D372" s="47"/>
      <c r="E372" s="43"/>
      <c r="F372" s="43"/>
      <c r="G372" s="43"/>
      <c r="H372" s="43"/>
      <c r="I372" s="43"/>
      <c r="J372" s="43"/>
      <c r="K372" s="43"/>
      <c r="L372" s="45"/>
      <c r="M372" s="45"/>
      <c r="N372" s="44"/>
      <c r="O372" s="45"/>
      <c r="P372" s="45"/>
      <c r="Q372" s="44"/>
      <c r="R372" s="44"/>
      <c r="S372" s="44"/>
      <c r="T372" s="44"/>
      <c r="U372" s="44"/>
      <c r="V372" s="44"/>
      <c r="W372" s="44"/>
      <c r="X372" s="46"/>
      <c r="Y372" s="44"/>
      <c r="Z372" s="45"/>
    </row>
    <row r="373" spans="1:26" ht="12.75">
      <c r="A373" s="42"/>
      <c r="B373" s="43"/>
      <c r="C373" s="43"/>
      <c r="D373" s="47"/>
      <c r="E373" s="43"/>
      <c r="F373" s="43"/>
      <c r="G373" s="43"/>
      <c r="H373" s="43"/>
      <c r="I373" s="43"/>
      <c r="J373" s="43"/>
      <c r="K373" s="43"/>
      <c r="L373" s="45"/>
      <c r="M373" s="45"/>
      <c r="N373" s="44"/>
      <c r="O373" s="45"/>
      <c r="P373" s="45"/>
      <c r="Q373" s="44"/>
      <c r="R373" s="44"/>
      <c r="S373" s="44"/>
      <c r="T373" s="44"/>
      <c r="U373" s="44"/>
      <c r="V373" s="44"/>
      <c r="W373" s="44"/>
      <c r="X373" s="46"/>
      <c r="Y373" s="44"/>
      <c r="Z373" s="45"/>
    </row>
    <row r="374" spans="1:26" ht="12.75">
      <c r="A374" s="42"/>
      <c r="B374" s="43"/>
      <c r="C374" s="43"/>
      <c r="D374" s="47"/>
      <c r="E374" s="43"/>
      <c r="F374" s="43"/>
      <c r="G374" s="43"/>
      <c r="H374" s="43"/>
      <c r="I374" s="43"/>
      <c r="J374" s="43"/>
      <c r="K374" s="43"/>
      <c r="L374" s="45"/>
      <c r="M374" s="45"/>
      <c r="N374" s="44"/>
      <c r="O374" s="45"/>
      <c r="P374" s="45"/>
      <c r="Q374" s="44"/>
      <c r="R374" s="44"/>
      <c r="S374" s="44"/>
      <c r="T374" s="44"/>
      <c r="U374" s="44"/>
      <c r="V374" s="44"/>
      <c r="W374" s="44"/>
      <c r="X374" s="46"/>
      <c r="Y374" s="44"/>
      <c r="Z374" s="45"/>
    </row>
    <row r="375" spans="1:26" ht="12.75">
      <c r="A375" s="42"/>
      <c r="B375" s="43"/>
      <c r="C375" s="43"/>
      <c r="D375" s="47"/>
      <c r="E375" s="43"/>
      <c r="F375" s="43"/>
      <c r="G375" s="43"/>
      <c r="H375" s="43"/>
      <c r="I375" s="43"/>
      <c r="J375" s="43"/>
      <c r="K375" s="43"/>
      <c r="L375" s="45"/>
      <c r="M375" s="45"/>
      <c r="N375" s="44"/>
      <c r="O375" s="45"/>
      <c r="P375" s="45"/>
      <c r="Q375" s="44"/>
      <c r="R375" s="44"/>
      <c r="S375" s="44"/>
      <c r="T375" s="44"/>
      <c r="U375" s="44"/>
      <c r="V375" s="44"/>
      <c r="W375" s="44"/>
      <c r="X375" s="46"/>
      <c r="Y375" s="44"/>
      <c r="Z375" s="45"/>
    </row>
    <row r="376" spans="1:26" ht="12.75">
      <c r="A376" s="42"/>
      <c r="B376" s="43"/>
      <c r="C376" s="43"/>
      <c r="D376" s="47"/>
      <c r="E376" s="43"/>
      <c r="F376" s="43"/>
      <c r="G376" s="43"/>
      <c r="H376" s="43"/>
      <c r="I376" s="43"/>
      <c r="J376" s="43"/>
      <c r="K376" s="43"/>
      <c r="L376" s="45"/>
      <c r="M376" s="45"/>
      <c r="N376" s="44"/>
      <c r="O376" s="45"/>
      <c r="P376" s="45"/>
      <c r="Q376" s="44"/>
      <c r="R376" s="44"/>
      <c r="S376" s="44"/>
      <c r="T376" s="44"/>
      <c r="U376" s="44"/>
      <c r="V376" s="44"/>
      <c r="W376" s="44"/>
      <c r="X376" s="46"/>
      <c r="Y376" s="44"/>
      <c r="Z376" s="45"/>
    </row>
    <row r="377" spans="1:26" ht="12.75">
      <c r="A377" s="42"/>
      <c r="B377" s="43"/>
      <c r="C377" s="43"/>
      <c r="D377" s="47"/>
      <c r="E377" s="43"/>
      <c r="F377" s="43"/>
      <c r="G377" s="43"/>
      <c r="H377" s="43"/>
      <c r="I377" s="43"/>
      <c r="J377" s="43"/>
      <c r="K377" s="43"/>
      <c r="L377" s="45"/>
      <c r="M377" s="45"/>
      <c r="N377" s="44"/>
      <c r="O377" s="45"/>
      <c r="P377" s="45"/>
      <c r="Q377" s="44"/>
      <c r="R377" s="44"/>
      <c r="S377" s="44"/>
      <c r="T377" s="44"/>
      <c r="U377" s="44"/>
      <c r="V377" s="44"/>
      <c r="W377" s="44"/>
      <c r="X377" s="46"/>
      <c r="Y377" s="44"/>
      <c r="Z377" s="45"/>
    </row>
    <row r="378" spans="1:26" ht="12.75">
      <c r="A378" s="42"/>
      <c r="B378" s="43"/>
      <c r="C378" s="43"/>
      <c r="D378" s="47"/>
      <c r="E378" s="43"/>
      <c r="F378" s="43"/>
      <c r="G378" s="43"/>
      <c r="H378" s="43"/>
      <c r="I378" s="43"/>
      <c r="J378" s="43"/>
      <c r="K378" s="43"/>
      <c r="L378" s="45"/>
      <c r="M378" s="45"/>
      <c r="N378" s="44"/>
      <c r="O378" s="45"/>
      <c r="P378" s="45"/>
      <c r="Q378" s="44"/>
      <c r="R378" s="44"/>
      <c r="S378" s="44"/>
      <c r="T378" s="44"/>
      <c r="U378" s="44"/>
      <c r="V378" s="44"/>
      <c r="W378" s="44"/>
      <c r="X378" s="46"/>
      <c r="Y378" s="44"/>
      <c r="Z378" s="45"/>
    </row>
    <row r="379" spans="1:26" ht="12.75">
      <c r="A379" s="42"/>
      <c r="B379" s="43"/>
      <c r="C379" s="43"/>
      <c r="D379" s="47"/>
      <c r="E379" s="43"/>
      <c r="F379" s="43"/>
      <c r="G379" s="43"/>
      <c r="H379" s="43"/>
      <c r="I379" s="43"/>
      <c r="J379" s="43"/>
      <c r="K379" s="43"/>
      <c r="L379" s="45"/>
      <c r="M379" s="45"/>
      <c r="N379" s="44"/>
      <c r="O379" s="45"/>
      <c r="P379" s="45"/>
      <c r="Q379" s="44"/>
      <c r="R379" s="44"/>
      <c r="S379" s="44"/>
      <c r="T379" s="44"/>
      <c r="U379" s="44"/>
      <c r="V379" s="44"/>
      <c r="W379" s="44"/>
      <c r="X379" s="46"/>
      <c r="Y379" s="44"/>
      <c r="Z379" s="45"/>
    </row>
    <row r="380" spans="1:26" ht="12.75">
      <c r="A380" s="42"/>
      <c r="B380" s="43"/>
      <c r="C380" s="43"/>
      <c r="D380" s="47"/>
      <c r="E380" s="43"/>
      <c r="F380" s="43"/>
      <c r="G380" s="43"/>
      <c r="H380" s="43"/>
      <c r="I380" s="43"/>
      <c r="J380" s="43"/>
      <c r="K380" s="43"/>
      <c r="L380" s="45"/>
      <c r="M380" s="45"/>
      <c r="N380" s="44"/>
      <c r="O380" s="45"/>
      <c r="P380" s="45"/>
      <c r="Q380" s="44"/>
      <c r="R380" s="44"/>
      <c r="S380" s="44"/>
      <c r="T380" s="44"/>
      <c r="U380" s="44"/>
      <c r="V380" s="44"/>
      <c r="W380" s="44"/>
      <c r="X380" s="46"/>
      <c r="Y380" s="44"/>
      <c r="Z380" s="45"/>
    </row>
    <row r="381" spans="1:26" ht="12.75">
      <c r="A381" s="42"/>
      <c r="B381" s="43"/>
      <c r="C381" s="43"/>
      <c r="D381" s="47"/>
      <c r="E381" s="43"/>
      <c r="F381" s="43"/>
      <c r="G381" s="43"/>
      <c r="H381" s="43"/>
      <c r="I381" s="43"/>
      <c r="J381" s="43"/>
      <c r="K381" s="43"/>
      <c r="L381" s="45"/>
      <c r="M381" s="45"/>
      <c r="N381" s="44"/>
      <c r="O381" s="45"/>
      <c r="P381" s="45"/>
      <c r="Q381" s="44"/>
      <c r="R381" s="44"/>
      <c r="S381" s="44"/>
      <c r="T381" s="44"/>
      <c r="U381" s="44"/>
      <c r="V381" s="44"/>
      <c r="W381" s="44"/>
      <c r="X381" s="46"/>
      <c r="Y381" s="44"/>
      <c r="Z381" s="45"/>
    </row>
    <row r="382" spans="1:26" ht="12.75">
      <c r="A382" s="42"/>
      <c r="B382" s="43"/>
      <c r="C382" s="43"/>
      <c r="D382" s="47"/>
      <c r="E382" s="43"/>
      <c r="F382" s="43"/>
      <c r="G382" s="43"/>
      <c r="H382" s="43"/>
      <c r="I382" s="43"/>
      <c r="J382" s="43"/>
      <c r="K382" s="43"/>
      <c r="L382" s="45"/>
      <c r="M382" s="45"/>
      <c r="N382" s="44"/>
      <c r="O382" s="45"/>
      <c r="P382" s="45"/>
      <c r="Q382" s="44"/>
      <c r="R382" s="44"/>
      <c r="S382" s="44"/>
      <c r="T382" s="44"/>
      <c r="U382" s="44"/>
      <c r="V382" s="44"/>
      <c r="W382" s="44"/>
      <c r="X382" s="46"/>
      <c r="Y382" s="44"/>
      <c r="Z382" s="45"/>
    </row>
    <row r="383" spans="1:26" ht="12.75">
      <c r="A383" s="42"/>
      <c r="B383" s="43"/>
      <c r="C383" s="43"/>
      <c r="D383" s="47"/>
      <c r="E383" s="43"/>
      <c r="F383" s="43"/>
      <c r="G383" s="43"/>
      <c r="H383" s="43"/>
      <c r="I383" s="43"/>
      <c r="J383" s="43"/>
      <c r="K383" s="43"/>
      <c r="L383" s="45"/>
      <c r="M383" s="45"/>
      <c r="N383" s="44"/>
      <c r="O383" s="45"/>
      <c r="P383" s="45"/>
      <c r="Q383" s="44"/>
      <c r="R383" s="44"/>
      <c r="S383" s="44"/>
      <c r="T383" s="44"/>
      <c r="U383" s="44"/>
      <c r="V383" s="44"/>
      <c r="W383" s="44"/>
      <c r="X383" s="46"/>
      <c r="Y383" s="44"/>
      <c r="Z383" s="45"/>
    </row>
    <row r="384" spans="1:26" ht="12.75">
      <c r="A384" s="42"/>
      <c r="B384" s="43"/>
      <c r="C384" s="43"/>
      <c r="D384" s="47"/>
      <c r="E384" s="43"/>
      <c r="F384" s="43"/>
      <c r="G384" s="43"/>
      <c r="H384" s="43"/>
      <c r="I384" s="43"/>
      <c r="J384" s="43"/>
      <c r="K384" s="43"/>
      <c r="L384" s="45"/>
      <c r="M384" s="45"/>
      <c r="N384" s="44"/>
      <c r="O384" s="45"/>
      <c r="P384" s="45"/>
      <c r="Q384" s="44"/>
      <c r="R384" s="44"/>
      <c r="S384" s="44"/>
      <c r="T384" s="44"/>
      <c r="U384" s="44"/>
      <c r="V384" s="44"/>
      <c r="W384" s="44"/>
      <c r="X384" s="46"/>
      <c r="Y384" s="44"/>
      <c r="Z384" s="45"/>
    </row>
    <row r="385" spans="1:26" ht="12.75">
      <c r="A385" s="42"/>
      <c r="B385" s="43"/>
      <c r="C385" s="43"/>
      <c r="D385" s="47"/>
      <c r="E385" s="43"/>
      <c r="F385" s="43"/>
      <c r="G385" s="43"/>
      <c r="H385" s="43"/>
      <c r="I385" s="43"/>
      <c r="J385" s="43"/>
      <c r="K385" s="43"/>
      <c r="L385" s="45"/>
      <c r="M385" s="45"/>
      <c r="N385" s="44"/>
      <c r="O385" s="45"/>
      <c r="P385" s="45"/>
      <c r="Q385" s="44"/>
      <c r="R385" s="44"/>
      <c r="S385" s="44"/>
      <c r="T385" s="44"/>
      <c r="U385" s="44"/>
      <c r="V385" s="44"/>
      <c r="W385" s="44"/>
      <c r="X385" s="46"/>
      <c r="Y385" s="44"/>
      <c r="Z385" s="45"/>
    </row>
    <row r="386" spans="1:26" ht="12.75">
      <c r="A386" s="42"/>
      <c r="B386" s="43"/>
      <c r="C386" s="43"/>
      <c r="D386" s="47"/>
      <c r="E386" s="43"/>
      <c r="F386" s="43"/>
      <c r="G386" s="43"/>
      <c r="H386" s="43"/>
      <c r="I386" s="43"/>
      <c r="J386" s="43"/>
      <c r="K386" s="43"/>
      <c r="L386" s="45"/>
      <c r="M386" s="45"/>
      <c r="N386" s="44"/>
      <c r="O386" s="45"/>
      <c r="P386" s="45"/>
      <c r="Q386" s="44"/>
      <c r="R386" s="44"/>
      <c r="S386" s="44"/>
      <c r="T386" s="44"/>
      <c r="U386" s="44"/>
      <c r="V386" s="44"/>
      <c r="W386" s="44"/>
      <c r="X386" s="46"/>
      <c r="Y386" s="44"/>
      <c r="Z386" s="45"/>
    </row>
    <row r="387" spans="1:26" ht="12.75">
      <c r="A387" s="42"/>
      <c r="B387" s="43"/>
      <c r="C387" s="43"/>
      <c r="D387" s="47"/>
      <c r="E387" s="43"/>
      <c r="F387" s="43"/>
      <c r="G387" s="43"/>
      <c r="H387" s="43"/>
      <c r="I387" s="43"/>
      <c r="J387" s="43"/>
      <c r="K387" s="43"/>
      <c r="L387" s="45"/>
      <c r="M387" s="45"/>
      <c r="N387" s="44"/>
      <c r="O387" s="45"/>
      <c r="P387" s="45"/>
      <c r="Q387" s="44"/>
      <c r="R387" s="44"/>
      <c r="S387" s="44"/>
      <c r="T387" s="44"/>
      <c r="U387" s="44"/>
      <c r="V387" s="44"/>
      <c r="W387" s="44"/>
      <c r="X387" s="46"/>
      <c r="Y387" s="44"/>
      <c r="Z387" s="45"/>
    </row>
    <row r="388" spans="1:26" ht="12.75">
      <c r="A388" s="42"/>
      <c r="B388" s="43"/>
      <c r="C388" s="43"/>
      <c r="D388" s="47"/>
      <c r="E388" s="43"/>
      <c r="F388" s="43"/>
      <c r="G388" s="43"/>
      <c r="H388" s="43"/>
      <c r="I388" s="43"/>
      <c r="J388" s="43"/>
      <c r="K388" s="43"/>
      <c r="L388" s="45"/>
      <c r="M388" s="45"/>
      <c r="N388" s="44"/>
      <c r="O388" s="45"/>
      <c r="P388" s="45"/>
      <c r="Q388" s="44"/>
      <c r="R388" s="44"/>
      <c r="S388" s="44"/>
      <c r="T388" s="44"/>
      <c r="U388" s="44"/>
      <c r="V388" s="44"/>
      <c r="W388" s="44"/>
      <c r="X388" s="46"/>
      <c r="Y388" s="44"/>
      <c r="Z388" s="45"/>
    </row>
    <row r="389" spans="1:26" ht="12.75">
      <c r="A389" s="42"/>
      <c r="B389" s="43"/>
      <c r="C389" s="43"/>
      <c r="D389" s="47"/>
      <c r="E389" s="43"/>
      <c r="F389" s="43"/>
      <c r="G389" s="43"/>
      <c r="H389" s="43"/>
      <c r="I389" s="43"/>
      <c r="J389" s="43"/>
      <c r="K389" s="43"/>
      <c r="L389" s="45"/>
      <c r="M389" s="45"/>
      <c r="N389" s="44"/>
      <c r="O389" s="45"/>
      <c r="P389" s="45"/>
      <c r="Q389" s="44"/>
      <c r="R389" s="44"/>
      <c r="S389" s="44"/>
      <c r="T389" s="44"/>
      <c r="U389" s="44"/>
      <c r="V389" s="44"/>
      <c r="W389" s="44"/>
      <c r="X389" s="46"/>
      <c r="Y389" s="44"/>
      <c r="Z389" s="45"/>
    </row>
    <row r="390" spans="1:26" ht="12.75">
      <c r="A390" s="42"/>
      <c r="B390" s="43"/>
      <c r="C390" s="43"/>
      <c r="D390" s="47"/>
      <c r="E390" s="43"/>
      <c r="F390" s="43"/>
      <c r="G390" s="43"/>
      <c r="H390" s="43"/>
      <c r="I390" s="43"/>
      <c r="J390" s="43"/>
      <c r="K390" s="43"/>
      <c r="L390" s="45"/>
      <c r="M390" s="45"/>
      <c r="N390" s="44"/>
      <c r="O390" s="45"/>
      <c r="P390" s="45"/>
      <c r="Q390" s="44"/>
      <c r="R390" s="44"/>
      <c r="S390" s="44"/>
      <c r="T390" s="44"/>
      <c r="U390" s="44"/>
      <c r="V390" s="44"/>
      <c r="W390" s="44"/>
      <c r="X390" s="46"/>
      <c r="Y390" s="44"/>
      <c r="Z390" s="45"/>
    </row>
    <row r="391" spans="1:26" ht="12.75">
      <c r="A391" s="42"/>
      <c r="B391" s="43"/>
      <c r="C391" s="43"/>
      <c r="D391" s="47"/>
      <c r="E391" s="43"/>
      <c r="F391" s="43"/>
      <c r="G391" s="43"/>
      <c r="H391" s="43"/>
      <c r="I391" s="43"/>
      <c r="J391" s="43"/>
      <c r="K391" s="43"/>
      <c r="L391" s="45"/>
      <c r="M391" s="45"/>
      <c r="N391" s="44"/>
      <c r="O391" s="45"/>
      <c r="P391" s="45"/>
      <c r="Q391" s="44"/>
      <c r="R391" s="44"/>
      <c r="S391" s="44"/>
      <c r="T391" s="44"/>
      <c r="U391" s="44"/>
      <c r="V391" s="44"/>
      <c r="W391" s="44"/>
      <c r="X391" s="46"/>
      <c r="Y391" s="44"/>
      <c r="Z391" s="45"/>
    </row>
    <row r="392" spans="1:26" ht="12.75">
      <c r="A392" s="42"/>
      <c r="B392" s="43"/>
      <c r="C392" s="43"/>
      <c r="D392" s="47"/>
      <c r="E392" s="43"/>
      <c r="F392" s="43"/>
      <c r="G392" s="43"/>
      <c r="H392" s="43"/>
      <c r="I392" s="43"/>
      <c r="J392" s="43"/>
      <c r="K392" s="43"/>
      <c r="L392" s="45"/>
      <c r="M392" s="45"/>
      <c r="N392" s="44"/>
      <c r="O392" s="45"/>
      <c r="P392" s="45"/>
      <c r="Q392" s="44"/>
      <c r="R392" s="44"/>
      <c r="S392" s="44"/>
      <c r="T392" s="44"/>
      <c r="U392" s="44"/>
      <c r="V392" s="44"/>
      <c r="W392" s="44"/>
      <c r="X392" s="46"/>
      <c r="Y392" s="44"/>
      <c r="Z392" s="45"/>
    </row>
    <row r="393" spans="1:26" ht="12.75">
      <c r="A393" s="42"/>
      <c r="B393" s="43"/>
      <c r="C393" s="43"/>
      <c r="D393" s="47"/>
      <c r="E393" s="43"/>
      <c r="F393" s="43"/>
      <c r="G393" s="43"/>
      <c r="H393" s="43"/>
      <c r="I393" s="43"/>
      <c r="J393" s="43"/>
      <c r="K393" s="43"/>
      <c r="L393" s="45"/>
      <c r="M393" s="45"/>
      <c r="N393" s="44"/>
      <c r="O393" s="45"/>
      <c r="P393" s="45"/>
      <c r="Q393" s="44"/>
      <c r="R393" s="44"/>
      <c r="S393" s="44"/>
      <c r="T393" s="44"/>
      <c r="U393" s="44"/>
      <c r="V393" s="44"/>
      <c r="W393" s="44"/>
      <c r="X393" s="46"/>
      <c r="Y393" s="44"/>
      <c r="Z393" s="45"/>
    </row>
    <row r="394" spans="1:26" ht="12.75">
      <c r="A394" s="42"/>
      <c r="B394" s="43"/>
      <c r="C394" s="43"/>
      <c r="D394" s="47"/>
      <c r="E394" s="43"/>
      <c r="F394" s="43"/>
      <c r="G394" s="43"/>
      <c r="H394" s="43"/>
      <c r="I394" s="43"/>
      <c r="J394" s="43"/>
      <c r="K394" s="43"/>
      <c r="L394" s="45"/>
      <c r="M394" s="45"/>
      <c r="N394" s="44"/>
      <c r="O394" s="45"/>
      <c r="P394" s="45"/>
      <c r="Q394" s="44"/>
      <c r="R394" s="44"/>
      <c r="S394" s="44"/>
      <c r="T394" s="44"/>
      <c r="U394" s="44"/>
      <c r="V394" s="44"/>
      <c r="W394" s="44"/>
      <c r="X394" s="46"/>
      <c r="Y394" s="44"/>
      <c r="Z394" s="45"/>
    </row>
    <row r="395" spans="1:26" ht="12.75">
      <c r="A395" s="42"/>
      <c r="B395" s="43"/>
      <c r="C395" s="43"/>
      <c r="D395" s="47"/>
      <c r="E395" s="43"/>
      <c r="F395" s="43"/>
      <c r="G395" s="43"/>
      <c r="H395" s="43"/>
      <c r="I395" s="43"/>
      <c r="J395" s="43"/>
      <c r="K395" s="43"/>
      <c r="L395" s="45"/>
      <c r="M395" s="45"/>
      <c r="N395" s="44"/>
      <c r="O395" s="45"/>
      <c r="P395" s="45"/>
      <c r="Q395" s="44"/>
      <c r="R395" s="44"/>
      <c r="S395" s="44"/>
      <c r="T395" s="44"/>
      <c r="U395" s="44"/>
      <c r="V395" s="44"/>
      <c r="W395" s="44"/>
      <c r="X395" s="46"/>
      <c r="Y395" s="44"/>
      <c r="Z395" s="45"/>
    </row>
    <row r="396" spans="1:26" ht="12.75">
      <c r="A396" s="42"/>
      <c r="B396" s="43"/>
      <c r="C396" s="43"/>
      <c r="D396" s="47"/>
      <c r="E396" s="43"/>
      <c r="F396" s="43"/>
      <c r="G396" s="43"/>
      <c r="H396" s="43"/>
      <c r="I396" s="43"/>
      <c r="J396" s="43"/>
      <c r="K396" s="43"/>
      <c r="L396" s="45"/>
      <c r="M396" s="45"/>
      <c r="N396" s="44"/>
      <c r="O396" s="45"/>
      <c r="P396" s="45"/>
      <c r="Q396" s="44"/>
      <c r="R396" s="44"/>
      <c r="S396" s="44"/>
      <c r="T396" s="44"/>
      <c r="U396" s="44"/>
      <c r="V396" s="44"/>
      <c r="W396" s="44"/>
      <c r="X396" s="46"/>
      <c r="Y396" s="44"/>
      <c r="Z396" s="45"/>
    </row>
    <row r="397" spans="1:26" ht="12.75">
      <c r="A397" s="42"/>
      <c r="B397" s="43"/>
      <c r="C397" s="43"/>
      <c r="D397" s="47"/>
      <c r="E397" s="43"/>
      <c r="F397" s="43"/>
      <c r="G397" s="43"/>
      <c r="H397" s="43"/>
      <c r="I397" s="43"/>
      <c r="J397" s="43"/>
      <c r="K397" s="43"/>
      <c r="L397" s="45"/>
      <c r="M397" s="45"/>
      <c r="N397" s="44"/>
      <c r="O397" s="45"/>
      <c r="P397" s="45"/>
      <c r="Q397" s="44"/>
      <c r="R397" s="44"/>
      <c r="S397" s="44"/>
      <c r="T397" s="44"/>
      <c r="U397" s="44"/>
      <c r="V397" s="44"/>
      <c r="W397" s="44"/>
      <c r="X397" s="46"/>
      <c r="Y397" s="44"/>
      <c r="Z397" s="45"/>
    </row>
    <row r="398" spans="1:26" ht="12.75">
      <c r="A398" s="42"/>
      <c r="B398" s="43"/>
      <c r="C398" s="43"/>
      <c r="D398" s="47"/>
      <c r="E398" s="43"/>
      <c r="F398" s="43"/>
      <c r="G398" s="43"/>
      <c r="H398" s="43"/>
      <c r="I398" s="43"/>
      <c r="J398" s="43"/>
      <c r="K398" s="43"/>
      <c r="L398" s="45"/>
      <c r="M398" s="45"/>
      <c r="N398" s="44"/>
      <c r="O398" s="45"/>
      <c r="P398" s="45"/>
      <c r="Q398" s="44"/>
      <c r="R398" s="44"/>
      <c r="S398" s="44"/>
      <c r="T398" s="44"/>
      <c r="U398" s="44"/>
      <c r="V398" s="44"/>
      <c r="W398" s="44"/>
      <c r="X398" s="46"/>
      <c r="Y398" s="44"/>
      <c r="Z398" s="45"/>
    </row>
    <row r="399" spans="1:26" ht="12.75">
      <c r="A399" s="42"/>
      <c r="B399" s="43"/>
      <c r="C399" s="43"/>
      <c r="D399" s="47"/>
      <c r="E399" s="43"/>
      <c r="F399" s="43"/>
      <c r="G399" s="43"/>
      <c r="H399" s="43"/>
      <c r="I399" s="43"/>
      <c r="J399" s="43"/>
      <c r="K399" s="43"/>
      <c r="L399" s="45"/>
      <c r="M399" s="45"/>
      <c r="N399" s="44"/>
      <c r="O399" s="45"/>
      <c r="P399" s="45"/>
      <c r="Q399" s="44"/>
      <c r="R399" s="44"/>
      <c r="S399" s="44"/>
      <c r="T399" s="44"/>
      <c r="U399" s="44"/>
      <c r="V399" s="44"/>
      <c r="W399" s="44"/>
      <c r="X399" s="46"/>
      <c r="Y399" s="44"/>
      <c r="Z399" s="45"/>
    </row>
    <row r="400" spans="1:26" ht="12.75">
      <c r="A400" s="42"/>
      <c r="B400" s="43"/>
      <c r="C400" s="43"/>
      <c r="D400" s="47"/>
      <c r="E400" s="43"/>
      <c r="F400" s="43"/>
      <c r="G400" s="43"/>
      <c r="H400" s="43"/>
      <c r="I400" s="43"/>
      <c r="J400" s="43"/>
      <c r="K400" s="43"/>
      <c r="L400" s="45"/>
      <c r="M400" s="45"/>
      <c r="N400" s="44"/>
      <c r="O400" s="45"/>
      <c r="P400" s="45"/>
      <c r="Q400" s="44"/>
      <c r="R400" s="44"/>
      <c r="S400" s="44"/>
      <c r="T400" s="44"/>
      <c r="U400" s="44"/>
      <c r="V400" s="44"/>
      <c r="W400" s="44"/>
      <c r="X400" s="46"/>
      <c r="Y400" s="44"/>
      <c r="Z400" s="45"/>
    </row>
    <row r="401" spans="1:26" ht="12.75">
      <c r="A401" s="42"/>
      <c r="B401" s="43"/>
      <c r="C401" s="43"/>
      <c r="D401" s="47"/>
      <c r="E401" s="43"/>
      <c r="F401" s="43"/>
      <c r="G401" s="43"/>
      <c r="H401" s="43"/>
      <c r="I401" s="43"/>
      <c r="J401" s="43"/>
      <c r="K401" s="43"/>
      <c r="L401" s="45"/>
      <c r="M401" s="45"/>
      <c r="N401" s="44"/>
      <c r="O401" s="45"/>
      <c r="P401" s="45"/>
      <c r="Q401" s="44"/>
      <c r="R401" s="44"/>
      <c r="S401" s="44"/>
      <c r="T401" s="44"/>
      <c r="U401" s="44"/>
      <c r="V401" s="44"/>
      <c r="W401" s="44"/>
      <c r="X401" s="46"/>
      <c r="Y401" s="44"/>
      <c r="Z401" s="45"/>
    </row>
    <row r="402" spans="1:26" ht="12.75">
      <c r="A402" s="42"/>
      <c r="B402" s="43"/>
      <c r="C402" s="43"/>
      <c r="D402" s="47"/>
      <c r="E402" s="43"/>
      <c r="F402" s="43"/>
      <c r="G402" s="43"/>
      <c r="H402" s="43"/>
      <c r="I402" s="43"/>
      <c r="J402" s="43"/>
      <c r="K402" s="43"/>
      <c r="L402" s="45"/>
      <c r="M402" s="45"/>
      <c r="N402" s="44"/>
      <c r="O402" s="45"/>
      <c r="P402" s="45"/>
      <c r="Q402" s="44"/>
      <c r="R402" s="44"/>
      <c r="S402" s="44"/>
      <c r="T402" s="44"/>
      <c r="U402" s="44"/>
      <c r="V402" s="44"/>
      <c r="W402" s="44"/>
      <c r="X402" s="46"/>
      <c r="Y402" s="44"/>
      <c r="Z402" s="45"/>
    </row>
    <row r="403" spans="1:26" ht="12.75">
      <c r="A403" s="42"/>
      <c r="B403" s="43"/>
      <c r="C403" s="43"/>
      <c r="D403" s="47"/>
      <c r="E403" s="43"/>
      <c r="F403" s="43"/>
      <c r="G403" s="43"/>
      <c r="H403" s="43"/>
      <c r="I403" s="43"/>
      <c r="J403" s="43"/>
      <c r="K403" s="43"/>
      <c r="L403" s="45"/>
      <c r="M403" s="45"/>
      <c r="N403" s="44"/>
      <c r="O403" s="45"/>
      <c r="P403" s="45"/>
      <c r="Q403" s="44"/>
      <c r="R403" s="44"/>
      <c r="S403" s="44"/>
      <c r="T403" s="44"/>
      <c r="U403" s="44"/>
      <c r="V403" s="44"/>
      <c r="W403" s="44"/>
      <c r="X403" s="46"/>
      <c r="Y403" s="44"/>
      <c r="Z403" s="45"/>
    </row>
    <row r="404" spans="1:26" ht="12.75">
      <c r="A404" s="42"/>
      <c r="B404" s="43"/>
      <c r="C404" s="43"/>
      <c r="D404" s="47"/>
      <c r="E404" s="43"/>
      <c r="F404" s="43"/>
      <c r="G404" s="43"/>
      <c r="H404" s="43"/>
      <c r="I404" s="43"/>
      <c r="J404" s="43"/>
      <c r="K404" s="43"/>
      <c r="L404" s="45"/>
      <c r="M404" s="45"/>
      <c r="N404" s="44"/>
      <c r="O404" s="45"/>
      <c r="P404" s="45"/>
      <c r="Q404" s="44"/>
      <c r="R404" s="44"/>
      <c r="S404" s="44"/>
      <c r="T404" s="44"/>
      <c r="U404" s="44"/>
      <c r="V404" s="44"/>
      <c r="W404" s="44"/>
      <c r="X404" s="46"/>
      <c r="Y404" s="44"/>
      <c r="Z404" s="45"/>
    </row>
    <row r="405" spans="1:26" ht="12.75">
      <c r="A405" s="42"/>
      <c r="B405" s="43"/>
      <c r="C405" s="43"/>
      <c r="D405" s="47"/>
      <c r="E405" s="43"/>
      <c r="F405" s="43"/>
      <c r="G405" s="43"/>
      <c r="H405" s="43"/>
      <c r="I405" s="43"/>
      <c r="J405" s="43"/>
      <c r="K405" s="43"/>
      <c r="L405" s="45"/>
      <c r="M405" s="45"/>
      <c r="N405" s="44"/>
      <c r="O405" s="45"/>
      <c r="P405" s="45"/>
      <c r="Q405" s="44"/>
      <c r="R405" s="44"/>
      <c r="S405" s="44"/>
      <c r="T405" s="44"/>
      <c r="U405" s="44"/>
      <c r="V405" s="44"/>
      <c r="W405" s="44"/>
      <c r="X405" s="46"/>
      <c r="Y405" s="44"/>
      <c r="Z405" s="45"/>
    </row>
    <row r="406" spans="1:26" ht="12.75">
      <c r="A406" s="42"/>
      <c r="B406" s="43"/>
      <c r="C406" s="43"/>
      <c r="D406" s="47"/>
      <c r="E406" s="43"/>
      <c r="F406" s="43"/>
      <c r="G406" s="43"/>
      <c r="H406" s="43"/>
      <c r="I406" s="43"/>
      <c r="J406" s="43"/>
      <c r="K406" s="43"/>
      <c r="L406" s="45"/>
      <c r="M406" s="45"/>
      <c r="N406" s="44"/>
      <c r="O406" s="45"/>
      <c r="P406" s="45"/>
      <c r="Q406" s="44"/>
      <c r="R406" s="44"/>
      <c r="S406" s="44"/>
      <c r="T406" s="44"/>
      <c r="U406" s="44"/>
      <c r="V406" s="44"/>
      <c r="W406" s="44"/>
      <c r="X406" s="46"/>
      <c r="Y406" s="44"/>
      <c r="Z406" s="45"/>
    </row>
    <row r="407" spans="1:26" ht="12.75">
      <c r="A407" s="42"/>
      <c r="B407" s="43"/>
      <c r="C407" s="43"/>
      <c r="D407" s="47"/>
      <c r="E407" s="43"/>
      <c r="F407" s="43"/>
      <c r="G407" s="43"/>
      <c r="H407" s="43"/>
      <c r="I407" s="43"/>
      <c r="J407" s="43"/>
      <c r="K407" s="43"/>
      <c r="L407" s="45"/>
      <c r="M407" s="45"/>
      <c r="N407" s="44"/>
      <c r="O407" s="45"/>
      <c r="P407" s="45"/>
      <c r="Q407" s="44"/>
      <c r="R407" s="44"/>
      <c r="S407" s="44"/>
      <c r="T407" s="44"/>
      <c r="U407" s="44"/>
      <c r="V407" s="44"/>
      <c r="W407" s="44"/>
      <c r="X407" s="46"/>
      <c r="Y407" s="44"/>
      <c r="Z407" s="45"/>
    </row>
    <row r="408" spans="1:26" ht="12.75">
      <c r="A408" s="42"/>
      <c r="B408" s="43"/>
      <c r="C408" s="43"/>
      <c r="D408" s="47"/>
      <c r="E408" s="43"/>
      <c r="F408" s="43"/>
      <c r="G408" s="43"/>
      <c r="H408" s="43"/>
      <c r="I408" s="43"/>
      <c r="J408" s="43"/>
      <c r="K408" s="43"/>
      <c r="L408" s="45"/>
      <c r="M408" s="45"/>
      <c r="N408" s="44"/>
      <c r="O408" s="45"/>
      <c r="P408" s="45"/>
      <c r="Q408" s="44"/>
      <c r="R408" s="44"/>
      <c r="S408" s="44"/>
      <c r="T408" s="44"/>
      <c r="U408" s="44"/>
      <c r="V408" s="44"/>
      <c r="W408" s="44"/>
      <c r="X408" s="46"/>
      <c r="Y408" s="44"/>
      <c r="Z408" s="45"/>
    </row>
    <row r="409" spans="1:26" ht="12.75">
      <c r="A409" s="42"/>
      <c r="B409" s="43"/>
      <c r="C409" s="43"/>
      <c r="D409" s="47"/>
      <c r="E409" s="43"/>
      <c r="F409" s="43"/>
      <c r="G409" s="43"/>
      <c r="H409" s="43"/>
      <c r="I409" s="43"/>
      <c r="J409" s="43"/>
      <c r="K409" s="43"/>
      <c r="L409" s="45"/>
      <c r="M409" s="45"/>
      <c r="N409" s="44"/>
      <c r="O409" s="45"/>
      <c r="P409" s="45"/>
      <c r="Q409" s="44"/>
      <c r="R409" s="44"/>
      <c r="S409" s="44"/>
      <c r="T409" s="44"/>
      <c r="U409" s="44"/>
      <c r="V409" s="44"/>
      <c r="W409" s="44"/>
      <c r="X409" s="46"/>
      <c r="Y409" s="44"/>
      <c r="Z409" s="45"/>
    </row>
    <row r="410" spans="1:26" ht="12.75">
      <c r="A410" s="42"/>
      <c r="B410" s="43"/>
      <c r="C410" s="43"/>
      <c r="D410" s="47"/>
      <c r="E410" s="43"/>
      <c r="F410" s="43"/>
      <c r="G410" s="43"/>
      <c r="H410" s="43"/>
      <c r="I410" s="43"/>
      <c r="J410" s="43"/>
      <c r="K410" s="43"/>
      <c r="L410" s="45"/>
      <c r="M410" s="45"/>
      <c r="N410" s="44"/>
      <c r="O410" s="45"/>
      <c r="P410" s="45"/>
      <c r="Q410" s="44"/>
      <c r="R410" s="44"/>
      <c r="S410" s="44"/>
      <c r="T410" s="44"/>
      <c r="U410" s="44"/>
      <c r="V410" s="44"/>
      <c r="W410" s="44"/>
      <c r="X410" s="46"/>
      <c r="Y410" s="44"/>
      <c r="Z410" s="45"/>
    </row>
    <row r="411" spans="1:26" ht="12.75">
      <c r="A411" s="42"/>
      <c r="B411" s="43"/>
      <c r="C411" s="43"/>
      <c r="D411" s="47"/>
      <c r="E411" s="43"/>
      <c r="F411" s="43"/>
      <c r="G411" s="43"/>
      <c r="H411" s="43"/>
      <c r="I411" s="43"/>
      <c r="J411" s="43"/>
      <c r="K411" s="43"/>
      <c r="L411" s="45"/>
      <c r="M411" s="45"/>
      <c r="N411" s="44"/>
      <c r="O411" s="45"/>
      <c r="P411" s="45"/>
      <c r="Q411" s="44"/>
      <c r="R411" s="44"/>
      <c r="S411" s="44"/>
      <c r="T411" s="44"/>
      <c r="U411" s="44"/>
      <c r="V411" s="44"/>
      <c r="W411" s="44"/>
      <c r="X411" s="46"/>
      <c r="Y411" s="44"/>
      <c r="Z411" s="45"/>
    </row>
    <row r="412" spans="1:26" ht="12.75">
      <c r="A412" s="42"/>
      <c r="B412" s="43"/>
      <c r="C412" s="43"/>
      <c r="D412" s="47"/>
      <c r="E412" s="43"/>
      <c r="F412" s="43"/>
      <c r="G412" s="43"/>
      <c r="H412" s="43"/>
      <c r="I412" s="43"/>
      <c r="J412" s="43"/>
      <c r="K412" s="43"/>
      <c r="L412" s="45"/>
      <c r="M412" s="45"/>
      <c r="N412" s="44"/>
      <c r="O412" s="45"/>
      <c r="P412" s="45"/>
      <c r="Q412" s="44"/>
      <c r="R412" s="44"/>
      <c r="S412" s="44"/>
      <c r="T412" s="44"/>
      <c r="U412" s="44"/>
      <c r="V412" s="44"/>
      <c r="W412" s="44"/>
      <c r="X412" s="46"/>
      <c r="Y412" s="44"/>
      <c r="Z412" s="45"/>
    </row>
    <row r="413" spans="1:26" ht="12.75">
      <c r="A413" s="42"/>
      <c r="B413" s="43"/>
      <c r="C413" s="43"/>
      <c r="D413" s="47"/>
      <c r="E413" s="43"/>
      <c r="F413" s="43"/>
      <c r="G413" s="43"/>
      <c r="H413" s="43"/>
      <c r="I413" s="43"/>
      <c r="J413" s="43"/>
      <c r="K413" s="43"/>
      <c r="L413" s="45"/>
      <c r="M413" s="45"/>
      <c r="N413" s="44"/>
      <c r="O413" s="45"/>
      <c r="P413" s="45"/>
      <c r="Q413" s="44"/>
      <c r="R413" s="44"/>
      <c r="S413" s="44"/>
      <c r="T413" s="44"/>
      <c r="U413" s="44"/>
      <c r="V413" s="44"/>
      <c r="W413" s="44"/>
      <c r="X413" s="46"/>
      <c r="Y413" s="44"/>
      <c r="Z413" s="45"/>
    </row>
    <row r="414" spans="1:26" ht="12.75">
      <c r="A414" s="42"/>
      <c r="B414" s="43"/>
      <c r="C414" s="43"/>
      <c r="D414" s="47"/>
      <c r="E414" s="43"/>
      <c r="F414" s="43"/>
      <c r="G414" s="43"/>
      <c r="H414" s="43"/>
      <c r="I414" s="43"/>
      <c r="J414" s="43"/>
      <c r="K414" s="43"/>
      <c r="L414" s="45"/>
      <c r="M414" s="45"/>
      <c r="N414" s="44"/>
      <c r="O414" s="45"/>
      <c r="P414" s="45"/>
      <c r="Q414" s="44"/>
      <c r="R414" s="44"/>
      <c r="S414" s="44"/>
      <c r="T414" s="44"/>
      <c r="U414" s="44"/>
      <c r="V414" s="44"/>
      <c r="W414" s="44"/>
      <c r="X414" s="46"/>
      <c r="Y414" s="44"/>
      <c r="Z414" s="45"/>
    </row>
    <row r="415" spans="1:26" ht="12.75">
      <c r="A415" s="42"/>
      <c r="B415" s="43"/>
      <c r="C415" s="43"/>
      <c r="D415" s="47"/>
      <c r="E415" s="43"/>
      <c r="F415" s="43"/>
      <c r="G415" s="43"/>
      <c r="H415" s="43"/>
      <c r="I415" s="43"/>
      <c r="J415" s="43"/>
      <c r="K415" s="43"/>
      <c r="L415" s="45"/>
      <c r="M415" s="45"/>
      <c r="N415" s="44"/>
      <c r="O415" s="45"/>
      <c r="P415" s="45"/>
      <c r="Q415" s="44"/>
      <c r="R415" s="44"/>
      <c r="S415" s="44"/>
      <c r="T415" s="44"/>
      <c r="U415" s="44"/>
      <c r="V415" s="44"/>
      <c r="W415" s="44"/>
      <c r="X415" s="46"/>
      <c r="Y415" s="44"/>
      <c r="Z415" s="45"/>
    </row>
    <row r="416" spans="1:26" ht="12.75">
      <c r="A416" s="42"/>
      <c r="B416" s="43"/>
      <c r="C416" s="43"/>
      <c r="D416" s="47"/>
      <c r="E416" s="43"/>
      <c r="F416" s="43"/>
      <c r="G416" s="43"/>
      <c r="H416" s="43"/>
      <c r="I416" s="43"/>
      <c r="J416" s="43"/>
      <c r="K416" s="43"/>
      <c r="L416" s="45"/>
      <c r="M416" s="45"/>
      <c r="N416" s="44"/>
      <c r="O416" s="45"/>
      <c r="P416" s="45"/>
      <c r="Q416" s="44"/>
      <c r="R416" s="44"/>
      <c r="S416" s="44"/>
      <c r="T416" s="44"/>
      <c r="U416" s="44"/>
      <c r="V416" s="44"/>
      <c r="W416" s="44"/>
      <c r="X416" s="46"/>
      <c r="Y416" s="44"/>
      <c r="Z416" s="45"/>
    </row>
    <row r="417" spans="1:26" ht="12.75">
      <c r="A417" s="42"/>
      <c r="B417" s="43"/>
      <c r="C417" s="43"/>
      <c r="D417" s="47"/>
      <c r="E417" s="43"/>
      <c r="F417" s="43"/>
      <c r="G417" s="43"/>
      <c r="H417" s="43"/>
      <c r="I417" s="43"/>
      <c r="J417" s="43"/>
      <c r="K417" s="43"/>
      <c r="L417" s="45"/>
      <c r="M417" s="45"/>
      <c r="N417" s="44"/>
      <c r="O417" s="45"/>
      <c r="P417" s="45"/>
      <c r="Q417" s="44"/>
      <c r="R417" s="44"/>
      <c r="S417" s="44"/>
      <c r="T417" s="44"/>
      <c r="U417" s="44"/>
      <c r="V417" s="44"/>
      <c r="W417" s="44"/>
      <c r="X417" s="46"/>
      <c r="Y417" s="44"/>
      <c r="Z417" s="45"/>
    </row>
    <row r="418" ht="12.75">
      <c r="Z418" s="45"/>
    </row>
    <row r="419" ht="12.75">
      <c r="Z419" s="45"/>
    </row>
    <row r="420" ht="12.75">
      <c r="Z420" s="45"/>
    </row>
    <row r="421" ht="12.75">
      <c r="Z421" s="45"/>
    </row>
    <row r="422" ht="12.75">
      <c r="Z422" s="45"/>
    </row>
    <row r="423" ht="12.75">
      <c r="Z423" s="45"/>
    </row>
    <row r="424" ht="12.75">
      <c r="Z424" s="45"/>
    </row>
    <row r="425" ht="12.75">
      <c r="Z425" s="45"/>
    </row>
    <row r="426" ht="12.75">
      <c r="Z426" s="45"/>
    </row>
    <row r="427" ht="12.75">
      <c r="Z427" s="45"/>
    </row>
    <row r="428" ht="12.75">
      <c r="Z428" s="45"/>
    </row>
    <row r="429" ht="12.75">
      <c r="Z429" s="45"/>
    </row>
    <row r="430" ht="12.75">
      <c r="Z430" s="45"/>
    </row>
    <row r="431" ht="12.75">
      <c r="Z431" s="45"/>
    </row>
    <row r="432" ht="12.75">
      <c r="Z432" s="45"/>
    </row>
    <row r="433" ht="12.75">
      <c r="Z433" s="45"/>
    </row>
    <row r="434" ht="12.75">
      <c r="Z434" s="45"/>
    </row>
    <row r="435" ht="12.75">
      <c r="Z435" s="45"/>
    </row>
    <row r="436" ht="12.75">
      <c r="Z436" s="45"/>
    </row>
    <row r="437" ht="12.75">
      <c r="Z437" s="45"/>
    </row>
    <row r="438" ht="12.75">
      <c r="Z438" s="45"/>
    </row>
    <row r="439" ht="12.75">
      <c r="Z439" s="45"/>
    </row>
    <row r="440" ht="12.75">
      <c r="Z440" s="45"/>
    </row>
    <row r="441" ht="12.75">
      <c r="Z441" s="45"/>
    </row>
    <row r="442" ht="12.75">
      <c r="Z442" s="45"/>
    </row>
    <row r="443" ht="12.75">
      <c r="Z443" s="45"/>
    </row>
    <row r="444" ht="12.75">
      <c r="Z444" s="45"/>
    </row>
    <row r="445" ht="12.75">
      <c r="Z445" s="45"/>
    </row>
    <row r="446" ht="12.75">
      <c r="Z446" s="45"/>
    </row>
    <row r="447" ht="12.75">
      <c r="Z447" s="45"/>
    </row>
    <row r="448" ht="12.75">
      <c r="Z448" s="45"/>
    </row>
    <row r="449" ht="12.75">
      <c r="Z449" s="45"/>
    </row>
    <row r="450" ht="12.75">
      <c r="Z450" s="45"/>
    </row>
    <row r="451" ht="12.75">
      <c r="Z451" s="45"/>
    </row>
    <row r="452" ht="12.75">
      <c r="Z452" s="45"/>
    </row>
    <row r="453" ht="12.75">
      <c r="Z453" s="45"/>
    </row>
    <row r="454" ht="12.75">
      <c r="Z454" s="45"/>
    </row>
    <row r="455" ht="12.75">
      <c r="Z455" s="45"/>
    </row>
    <row r="456" ht="12.75">
      <c r="Z456" s="45"/>
    </row>
    <row r="457" ht="12.75">
      <c r="Z457" s="45"/>
    </row>
    <row r="458" ht="12.75">
      <c r="Z458" s="45"/>
    </row>
    <row r="459" ht="12.75">
      <c r="Z459" s="45"/>
    </row>
    <row r="460" ht="12.75">
      <c r="Z460" s="45"/>
    </row>
    <row r="461" ht="12.75">
      <c r="Z461" s="45"/>
    </row>
    <row r="462" ht="12.75">
      <c r="Z462" s="45"/>
    </row>
    <row r="463" ht="12.75">
      <c r="Z463" s="45"/>
    </row>
    <row r="464" ht="12.75">
      <c r="Z464" s="45"/>
    </row>
    <row r="465" ht="12.75">
      <c r="Z465" s="45"/>
    </row>
    <row r="466" ht="12.75">
      <c r="Z466" s="45"/>
    </row>
    <row r="467" ht="12.75">
      <c r="Z467" s="45"/>
    </row>
    <row r="468" ht="12.75">
      <c r="Z468" s="45"/>
    </row>
    <row r="469" ht="12.75">
      <c r="Z469" s="45"/>
    </row>
    <row r="470" ht="12.75">
      <c r="Z470" s="45"/>
    </row>
    <row r="471" ht="12.75">
      <c r="Z471" s="45"/>
    </row>
    <row r="472" ht="12.75">
      <c r="Z472" s="45"/>
    </row>
    <row r="473" ht="12.75">
      <c r="Z473" s="45"/>
    </row>
    <row r="474" ht="12.75">
      <c r="Z474" s="45"/>
    </row>
    <row r="475" ht="12.75">
      <c r="Z475" s="45"/>
    </row>
    <row r="476" ht="12.75">
      <c r="Z476" s="45"/>
    </row>
    <row r="477" ht="12.75">
      <c r="Z477" s="45"/>
    </row>
    <row r="478" ht="12.75">
      <c r="Z478" s="45"/>
    </row>
    <row r="479" ht="12.75">
      <c r="Z479" s="45"/>
    </row>
    <row r="480" ht="12.75">
      <c r="Z480" s="45"/>
    </row>
    <row r="481" ht="12.75">
      <c r="Z481" s="45"/>
    </row>
    <row r="482" ht="12.75">
      <c r="Z482" s="45"/>
    </row>
    <row r="483" ht="12.75">
      <c r="Z483" s="45"/>
    </row>
    <row r="484" ht="12.75">
      <c r="Z484" s="45"/>
    </row>
    <row r="485" ht="12.75">
      <c r="Z485" s="45"/>
    </row>
  </sheetData>
  <sheetProtection sheet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14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"/>
    </sheetView>
  </sheetViews>
  <sheetFormatPr defaultColWidth="9.140625" defaultRowHeight="12.75"/>
  <cols>
    <col min="4" max="4" width="9.140625" style="6" customWidth="1"/>
    <col min="5" max="5" width="11.8515625" style="7" bestFit="1" customWidth="1"/>
    <col min="6" max="6" width="12.28125" style="7" customWidth="1"/>
    <col min="7" max="7" width="29.140625" style="7" customWidth="1"/>
    <col min="8" max="8" width="9.140625" style="7" customWidth="1"/>
    <col min="9" max="10" width="9.140625" style="6" customWidth="1"/>
    <col min="11" max="11" width="4.57421875" style="7" bestFit="1" customWidth="1"/>
    <col min="12" max="12" width="4.57421875" style="7" customWidth="1"/>
    <col min="13" max="13" width="5.140625" style="0" bestFit="1" customWidth="1"/>
    <col min="15" max="15" width="5.7109375" style="0" bestFit="1" customWidth="1"/>
    <col min="16" max="17" width="5.7109375" style="0" customWidth="1"/>
    <col min="19" max="19" width="25.7109375" style="0" customWidth="1"/>
    <col min="20" max="20" width="10.421875" style="7" bestFit="1" customWidth="1"/>
    <col min="23" max="23" width="12.7109375" style="0" customWidth="1"/>
    <col min="27" max="27" width="9.140625" style="7" customWidth="1"/>
    <col min="31" max="31" width="3.8515625" style="7" customWidth="1"/>
    <col min="32" max="32" width="4.8515625" style="0" customWidth="1"/>
    <col min="33" max="33" width="4.28125" style="0" bestFit="1" customWidth="1"/>
    <col min="34" max="34" width="4.140625" style="0" customWidth="1"/>
    <col min="35" max="35" width="5.140625" style="0" bestFit="1" customWidth="1"/>
    <col min="36" max="36" width="9.140625" style="6" customWidth="1"/>
  </cols>
  <sheetData>
    <row r="1" spans="1:38" ht="12.75">
      <c r="A1" s="40" t="s">
        <v>252</v>
      </c>
      <c r="B1" s="40" t="s">
        <v>4</v>
      </c>
      <c r="C1" s="40" t="s">
        <v>361</v>
      </c>
      <c r="D1" s="6" t="s">
        <v>362</v>
      </c>
      <c r="F1" s="7" t="s">
        <v>363</v>
      </c>
      <c r="H1" s="7" t="s">
        <v>365</v>
      </c>
      <c r="M1" s="7"/>
      <c r="N1" s="7"/>
      <c r="O1" s="7"/>
      <c r="P1" s="7"/>
      <c r="Q1" s="7"/>
      <c r="R1" s="7"/>
      <c r="S1" s="10" t="s">
        <v>5</v>
      </c>
      <c r="T1" s="10" t="s">
        <v>3</v>
      </c>
      <c r="U1" s="10"/>
      <c r="V1" s="10" t="s">
        <v>14</v>
      </c>
      <c r="W1" s="10"/>
      <c r="X1" s="10" t="s">
        <v>6</v>
      </c>
      <c r="Y1" s="8" t="s">
        <v>15</v>
      </c>
      <c r="Z1" s="8" t="s">
        <v>16</v>
      </c>
      <c r="AA1" s="8" t="s">
        <v>17</v>
      </c>
      <c r="AB1" s="8" t="s">
        <v>18</v>
      </c>
      <c r="AC1" s="8" t="s">
        <v>19</v>
      </c>
      <c r="AD1" s="8" t="s">
        <v>188</v>
      </c>
      <c r="AE1" s="11" t="s">
        <v>20</v>
      </c>
      <c r="AF1" s="8" t="s">
        <v>21</v>
      </c>
      <c r="AG1" s="8" t="s">
        <v>22</v>
      </c>
      <c r="AH1" s="8" t="s">
        <v>23</v>
      </c>
      <c r="AI1" s="8" t="s">
        <v>24</v>
      </c>
      <c r="AJ1" s="11" t="s">
        <v>25</v>
      </c>
      <c r="AK1" s="11" t="s">
        <v>26</v>
      </c>
      <c r="AL1" s="12" t="s">
        <v>870</v>
      </c>
    </row>
    <row r="2" spans="1:38" ht="12.75">
      <c r="A2">
        <v>1</v>
      </c>
      <c r="B2">
        <f>IF(A2&gt;N$383,"",$D$2*10000+Calculations!A2)</f>
      </c>
      <c r="C2">
        <f>IF(A2&gt;N$383,"",IF(A2&gt;F$2,A2-F$2+19,A2+4))</f>
      </c>
      <c r="D2" s="31">
        <f>IF(ISERROR(VALUE('Header_and_write-ins'!A1)),0,VALUE('Header_and_write-ins'!A1))</f>
        <v>0</v>
      </c>
      <c r="F2" s="41">
        <f>INT(N19)</f>
        <v>0</v>
      </c>
      <c r="H2" s="48">
        <f>INT(N383)</f>
        <v>0</v>
      </c>
      <c r="O2" s="7"/>
      <c r="P2" s="7"/>
      <c r="Q2" s="7"/>
      <c r="R2" s="7"/>
      <c r="S2" s="7"/>
      <c r="U2" s="6"/>
      <c r="W2" s="7"/>
      <c r="X2" s="7"/>
      <c r="Y2">
        <f>IF(LEN('Header_and_write-ins'!J6)&gt;0,'Header_and_write-ins'!J6,"")</f>
      </c>
      <c r="Z2">
        <f>IF(LEN('Header_and_write-ins'!D9)&gt;0,'Header_and_write-ins'!D9,"")</f>
      </c>
      <c r="AA2">
        <f>IF(LEN('Header_and_write-ins'!A6)&gt;0,'Header_and_write-ins'!A6,"")</f>
      </c>
      <c r="AB2">
        <f>IF(LEN('Header_and_write-ins'!A4)&gt;0,'Header_and_write-ins'!A4,"")</f>
      </c>
      <c r="AC2">
        <f>IF(LEN('Header_and_write-ins'!H4)&gt;0,'Header_and_write-ins'!H4,"")</f>
      </c>
      <c r="AD2">
        <f>IF(LEN('Header_and_write-ins'!K4)&gt;0,'Header_and_write-ins'!K4,"")</f>
      </c>
      <c r="AE2">
        <f>IF(LEN('Header_and_write-ins'!J4)&gt;0,'Header_and_write-ins'!J4,"")</f>
      </c>
      <c r="AF2">
        <f>IF(LEN('Header_and_write-ins'!M4)&gt;0,'Header_and_write-ins'!M4,"")</f>
      </c>
      <c r="AG2" s="7">
        <f>IF(LEN('Header_and_write-ins'!N4)&gt;0,'Header_and_write-ins'!N4,"")</f>
      </c>
      <c r="AH2">
        <f>IF(LEN('Header_and_write-ins'!P4)&gt;0,'Header_and_write-ins'!P4,"")</f>
      </c>
      <c r="AI2">
        <f>IF(LEN('Header_and_write-ins'!R4)&gt;0,'Header_and_write-ins'!R4,"")</f>
      </c>
      <c r="AJ2" s="6">
        <f>IF(LEN('Header_and_write-ins'!U6)&gt;0,'Header_and_write-ins'!U6,"")</f>
      </c>
      <c r="AK2" s="7"/>
      <c r="AL2">
        <f>IF(LEN('Header_and_write-ins'!B1)&gt;0,'Header_and_write-ins'!B1,"")</f>
      </c>
    </row>
    <row r="3" spans="1:24" ht="15">
      <c r="A3" s="38">
        <v>2</v>
      </c>
      <c r="B3">
        <f>IF(A3&gt;N$383,"",$D$2*10000+Calculations!A3)</f>
      </c>
      <c r="C3">
        <f aca="true" t="shared" si="0" ref="C3:C66">IF(A3&gt;N$383,"",IF(A3&gt;F$2,A3-F$2+19,A3+4))</f>
      </c>
      <c r="D3" s="55" t="s">
        <v>870</v>
      </c>
      <c r="E3" s="51" t="s">
        <v>375</v>
      </c>
      <c r="F3" s="51" t="s">
        <v>867</v>
      </c>
      <c r="G3" s="40" t="s">
        <v>248</v>
      </c>
      <c r="H3" s="40" t="s">
        <v>249</v>
      </c>
      <c r="I3" s="40" t="s">
        <v>355</v>
      </c>
      <c r="J3" s="40" t="s">
        <v>6</v>
      </c>
      <c r="K3" s="40" t="s">
        <v>353</v>
      </c>
      <c r="L3" s="40" t="s">
        <v>354</v>
      </c>
      <c r="M3" s="40" t="s">
        <v>250</v>
      </c>
      <c r="N3" s="40" t="s">
        <v>251</v>
      </c>
      <c r="O3" s="40" t="s">
        <v>252</v>
      </c>
      <c r="P3" s="40" t="s">
        <v>359</v>
      </c>
      <c r="Q3" s="40" t="s">
        <v>360</v>
      </c>
      <c r="R3" s="40" t="s">
        <v>364</v>
      </c>
      <c r="S3" s="10" t="s">
        <v>5</v>
      </c>
      <c r="T3" s="10" t="s">
        <v>3</v>
      </c>
      <c r="U3" s="40" t="s">
        <v>356</v>
      </c>
      <c r="V3" s="40" t="s">
        <v>355</v>
      </c>
      <c r="W3" s="40" t="s">
        <v>357</v>
      </c>
      <c r="X3" s="40" t="s">
        <v>6</v>
      </c>
    </row>
    <row r="4" spans="1:38" s="38" customFormat="1" ht="12.75">
      <c r="A4">
        <v>3</v>
      </c>
      <c r="B4">
        <f>IF(A4&gt;N$383,"",$D$2*10000+Calculations!A4)</f>
      </c>
      <c r="C4">
        <f t="shared" si="0"/>
      </c>
      <c r="D4" s="39"/>
      <c r="E4" s="37"/>
      <c r="F4" s="37"/>
      <c r="G4" s="37"/>
      <c r="H4" s="37"/>
      <c r="I4" s="39"/>
      <c r="J4" s="39"/>
      <c r="K4" s="37"/>
      <c r="L4" s="37"/>
      <c r="N4" s="10" t="s">
        <v>27</v>
      </c>
      <c r="O4" s="10" t="s">
        <v>252</v>
      </c>
      <c r="P4" s="10" t="s">
        <v>359</v>
      </c>
      <c r="Q4" s="10" t="s">
        <v>360</v>
      </c>
      <c r="R4" s="40"/>
      <c r="S4" s="40" t="s">
        <v>348</v>
      </c>
      <c r="T4" s="10" t="s">
        <v>349</v>
      </c>
      <c r="U4" s="40"/>
      <c r="V4" s="40" t="s">
        <v>14</v>
      </c>
      <c r="W4" s="40"/>
      <c r="X4" s="40" t="s">
        <v>352</v>
      </c>
      <c r="Y4" s="40">
        <f aca="true" t="shared" si="1" ref="Y4:Y19">Y$2</f>
      </c>
      <c r="Z4" s="40" t="s">
        <v>16</v>
      </c>
      <c r="AA4" s="40" t="s">
        <v>187</v>
      </c>
      <c r="AB4" s="40" t="s">
        <v>18</v>
      </c>
      <c r="AC4" s="40">
        <f>AC$2</f>
      </c>
      <c r="AD4" s="40">
        <f aca="true" t="shared" si="2" ref="AD4:AI4">AD$2</f>
      </c>
      <c r="AE4" s="40">
        <f t="shared" si="2"/>
      </c>
      <c r="AF4" s="40">
        <f t="shared" si="2"/>
      </c>
      <c r="AG4" s="40">
        <f t="shared" si="2"/>
      </c>
      <c r="AH4" s="40">
        <f t="shared" si="2"/>
      </c>
      <c r="AI4" s="40">
        <f t="shared" si="2"/>
      </c>
      <c r="AJ4" s="40" t="s">
        <v>350</v>
      </c>
      <c r="AK4" s="40" t="s">
        <v>351</v>
      </c>
      <c r="AL4" s="40">
        <f>AL$2</f>
      </c>
    </row>
    <row r="5" spans="1:38" s="38" customFormat="1" ht="12.75">
      <c r="A5">
        <v>4</v>
      </c>
      <c r="B5">
        <f>IF(A5&gt;N$383,"",$D$2*10000+Calculations!A5)</f>
      </c>
      <c r="C5">
        <f t="shared" si="0"/>
      </c>
      <c r="D5" s="39"/>
      <c r="E5" s="37"/>
      <c r="F5" s="37"/>
      <c r="G5" s="37"/>
      <c r="H5" s="37"/>
      <c r="I5" s="39"/>
      <c r="J5" s="39"/>
      <c r="K5" s="37"/>
      <c r="L5" s="37"/>
      <c r="N5" s="32">
        <f>IF(LEN('Header_and_write-ins'!A12)&gt;0,1,0)</f>
        <v>0</v>
      </c>
      <c r="O5" s="32">
        <v>1</v>
      </c>
      <c r="P5" s="33">
        <f aca="true" t="shared" si="3" ref="P5:P19">INT(LOOKUP(O5,N$5:N$19,N$5:N$19))</f>
        <v>0</v>
      </c>
      <c r="Q5" s="33">
        <f aca="true" t="shared" si="4" ref="Q5:Q19">LOOKUP(O5,N$5:N$19,O$5:O$19)+11</f>
        <v>26</v>
      </c>
      <c r="R5" s="47"/>
      <c r="S5" s="35">
        <f ca="1" t="shared" si="5" ref="S5:S19">INDIRECT("'Header_and_write-ins'!"&amp;ADDRESS($Q5,1))</f>
        <v>0</v>
      </c>
      <c r="T5" s="34">
        <f aca="true" ca="1" t="shared" si="6" ref="T5:T19">UPPER(IF(LEN(INDIRECT("'Header_and_write-ins'!"&amp;ADDRESS($Q5,8)))=0,"",INDIRECT("'Header_and_write-ins'!"&amp;ADDRESS($Q5,8))))</f>
      </c>
      <c r="U5" s="47"/>
      <c r="V5" s="36">
        <f aca="true" ca="1" t="shared" si="7" ref="V5:V19">IF(LEN(INDIRECT("'Header_and_write-ins'!"&amp;ADDRESS($Q5,15)))=0,"",INDIRECT("'Header_and_write-ins'!"&amp;ADDRESS($Q5,15)))</f>
      </c>
      <c r="W5" s="7"/>
      <c r="X5" s="34">
        <f aca="true" ca="1" t="shared" si="8" ref="X5:X19">IF(LEN(INDIRECT("'Header_and_write-ins'!"&amp;ADDRESS($Q5,25)))=0,"",INDIRECT("'Header_and_write-ins'!"&amp;ADDRESS($Q5,25)))</f>
      </c>
      <c r="Y5">
        <f t="shared" si="1"/>
      </c>
      <c r="Z5" s="34">
        <f aca="true" ca="1" t="shared" si="9" ref="Z5:Z19">IF(LEN(INDIRECT("'Header_and_write-ins'!"&amp;ADDRESS($Q5,24)))=0,Z$2,INDIRECT("'Header_and_write-ins'!"&amp;ADDRESS($Q5,24)))</f>
      </c>
      <c r="AA5" s="36">
        <f aca="true" ca="1" t="shared" si="10" ref="AA5:AA19">IF(LEN(INDIRECT("'Header_and_write-ins'!"&amp;ADDRESS($Q5,20)))=0,AA$2,AA$2&amp;", "&amp;INDIRECT("'Header_and_write-ins'!"&amp;ADDRESS($Q5,20)))</f>
      </c>
      <c r="AB5" s="34">
        <f aca="true" ca="1" t="shared" si="11" ref="AB5:AB19">IF(LEN(INDIRECT("'Header_and_write-ins'!"&amp;ADDRESS($Q5,9)))=0,AB$2,INDIRECT("'Header_and_write-ins'!"&amp;ADDRESS($Q5,9)))</f>
      </c>
      <c r="AC5">
        <f aca="true" t="shared" si="12" ref="AC5:AI19">AC$2</f>
      </c>
      <c r="AD5">
        <f t="shared" si="12"/>
      </c>
      <c r="AE5">
        <f t="shared" si="12"/>
      </c>
      <c r="AF5">
        <f t="shared" si="12"/>
      </c>
      <c r="AG5">
        <f t="shared" si="12"/>
      </c>
      <c r="AH5">
        <f t="shared" si="12"/>
      </c>
      <c r="AI5">
        <f t="shared" si="12"/>
      </c>
      <c r="AJ5" s="36">
        <f aca="true" ca="1" t="shared" si="13" ref="AJ5:AJ19">IF(LEN(INDIRECT("'Header_and_write-ins'!"&amp;ADDRESS($Q5,12)))=0,AJ$2,INDIRECT("'Header_and_write-ins'!"&amp;ADDRESS($Q5,12)))</f>
      </c>
      <c r="AK5" s="34">
        <f aca="true" ca="1" t="shared" si="14" ref="AK5:AK19">IF(LEN(INDIRECT("'Header_and_write-ins'!"&amp;ADDRESS($Q5,13)))=0,"",INDIRECT("'Header_and_write-ins'!"&amp;ADDRESS($Q5,13)))</f>
      </c>
      <c r="AL5" s="47"/>
    </row>
    <row r="6" spans="1:38" s="38" customFormat="1" ht="12.75">
      <c r="A6" s="38">
        <v>5</v>
      </c>
      <c r="B6">
        <f>IF(A6&gt;N$383,"",$D$2*10000+Calculations!A6)</f>
      </c>
      <c r="C6">
        <f t="shared" si="0"/>
      </c>
      <c r="D6" s="39"/>
      <c r="E6" s="37"/>
      <c r="F6" s="37"/>
      <c r="G6" s="37"/>
      <c r="H6" s="37"/>
      <c r="I6" s="39"/>
      <c r="J6" s="39"/>
      <c r="K6" s="37"/>
      <c r="L6" s="37"/>
      <c r="N6" s="32">
        <f>IF(LEN('Header_and_write-ins'!A13)&gt;0,INT(N5)+1,N5+0.001)</f>
        <v>0.001</v>
      </c>
      <c r="O6" s="32">
        <v>2</v>
      </c>
      <c r="P6" s="33">
        <f t="shared" si="3"/>
        <v>0</v>
      </c>
      <c r="Q6" s="33">
        <f t="shared" si="4"/>
        <v>26</v>
      </c>
      <c r="R6" s="47"/>
      <c r="S6" s="35">
        <f ca="1" t="shared" si="5"/>
        <v>0</v>
      </c>
      <c r="T6" s="34">
        <f ca="1" t="shared" si="6"/>
      </c>
      <c r="U6" s="47"/>
      <c r="V6" s="36">
        <f ca="1" t="shared" si="7"/>
      </c>
      <c r="W6" s="7"/>
      <c r="X6" s="34">
        <f ca="1" t="shared" si="8"/>
      </c>
      <c r="Y6">
        <f t="shared" si="1"/>
      </c>
      <c r="Z6" s="34">
        <f ca="1" t="shared" si="9"/>
      </c>
      <c r="AA6" s="36">
        <f ca="1" t="shared" si="10"/>
      </c>
      <c r="AB6" s="34">
        <f ca="1" t="shared" si="11"/>
      </c>
      <c r="AC6">
        <f t="shared" si="12"/>
      </c>
      <c r="AD6">
        <f t="shared" si="12"/>
      </c>
      <c r="AE6">
        <f t="shared" si="12"/>
      </c>
      <c r="AF6">
        <f t="shared" si="12"/>
      </c>
      <c r="AG6">
        <f t="shared" si="12"/>
      </c>
      <c r="AH6">
        <f t="shared" si="12"/>
      </c>
      <c r="AI6">
        <f t="shared" si="12"/>
      </c>
      <c r="AJ6" s="36">
        <f ca="1" t="shared" si="13"/>
      </c>
      <c r="AK6" s="34">
        <f ca="1" t="shared" si="14"/>
      </c>
      <c r="AL6" s="47"/>
    </row>
    <row r="7" spans="1:38" s="38" customFormat="1" ht="12.75">
      <c r="A7">
        <v>6</v>
      </c>
      <c r="B7">
        <f>IF(A7&gt;N$383,"",$D$2*10000+Calculations!A7)</f>
      </c>
      <c r="C7">
        <f t="shared" si="0"/>
      </c>
      <c r="D7" s="39"/>
      <c r="E7" s="37"/>
      <c r="F7" s="37"/>
      <c r="G7" s="37"/>
      <c r="H7" s="37"/>
      <c r="I7" s="39"/>
      <c r="J7" s="39"/>
      <c r="K7" s="37"/>
      <c r="L7" s="37"/>
      <c r="N7" s="32">
        <f>IF(LEN('Header_and_write-ins'!A14)&gt;0,INT(N6)+1,N6+0.001)</f>
        <v>0.002</v>
      </c>
      <c r="O7" s="32">
        <v>3</v>
      </c>
      <c r="P7" s="33">
        <f t="shared" si="3"/>
        <v>0</v>
      </c>
      <c r="Q7" s="33">
        <f t="shared" si="4"/>
        <v>26</v>
      </c>
      <c r="R7" s="47"/>
      <c r="S7" s="35">
        <f ca="1" t="shared" si="5"/>
        <v>0</v>
      </c>
      <c r="T7" s="34">
        <f ca="1" t="shared" si="6"/>
      </c>
      <c r="U7" s="47"/>
      <c r="V7" s="36">
        <f ca="1" t="shared" si="7"/>
      </c>
      <c r="W7" s="7"/>
      <c r="X7" s="34">
        <f ca="1" t="shared" si="8"/>
      </c>
      <c r="Y7">
        <f t="shared" si="1"/>
      </c>
      <c r="Z7" s="34">
        <f ca="1" t="shared" si="9"/>
      </c>
      <c r="AA7" s="36">
        <f ca="1" t="shared" si="10"/>
      </c>
      <c r="AB7" s="34">
        <f ca="1" t="shared" si="11"/>
      </c>
      <c r="AC7">
        <f t="shared" si="12"/>
      </c>
      <c r="AD7">
        <f t="shared" si="12"/>
      </c>
      <c r="AE7">
        <f t="shared" si="12"/>
      </c>
      <c r="AF7">
        <f t="shared" si="12"/>
      </c>
      <c r="AG7">
        <f t="shared" si="12"/>
      </c>
      <c r="AH7">
        <f t="shared" si="12"/>
      </c>
      <c r="AI7">
        <f t="shared" si="12"/>
      </c>
      <c r="AJ7" s="36">
        <f ca="1" t="shared" si="13"/>
      </c>
      <c r="AK7" s="34">
        <f ca="1" t="shared" si="14"/>
      </c>
      <c r="AL7" s="47"/>
    </row>
    <row r="8" spans="1:38" s="38" customFormat="1" ht="12.75">
      <c r="A8">
        <v>7</v>
      </c>
      <c r="B8">
        <f>IF(A8&gt;N$383,"",$D$2*10000+Calculations!A8)</f>
      </c>
      <c r="C8">
        <f t="shared" si="0"/>
      </c>
      <c r="D8" s="39"/>
      <c r="E8" s="37"/>
      <c r="F8" s="37"/>
      <c r="G8" s="37"/>
      <c r="H8" s="37"/>
      <c r="I8" s="39"/>
      <c r="J8" s="39"/>
      <c r="K8" s="37"/>
      <c r="L8" s="37"/>
      <c r="N8" s="32">
        <f>IF(LEN('Header_and_write-ins'!A15)&gt;0,INT(N7)+1,N7+0.001)</f>
        <v>0.003</v>
      </c>
      <c r="O8" s="32">
        <v>4</v>
      </c>
      <c r="P8" s="33">
        <f t="shared" si="3"/>
        <v>0</v>
      </c>
      <c r="Q8" s="33">
        <f t="shared" si="4"/>
        <v>26</v>
      </c>
      <c r="R8" s="47"/>
      <c r="S8" s="35">
        <f ca="1" t="shared" si="5"/>
        <v>0</v>
      </c>
      <c r="T8" s="34">
        <f ca="1" t="shared" si="6"/>
      </c>
      <c r="U8" s="47"/>
      <c r="V8" s="36">
        <f ca="1" t="shared" si="7"/>
      </c>
      <c r="W8" s="7"/>
      <c r="X8" s="34">
        <f ca="1" t="shared" si="8"/>
      </c>
      <c r="Y8">
        <f t="shared" si="1"/>
      </c>
      <c r="Z8" s="34">
        <f ca="1" t="shared" si="9"/>
      </c>
      <c r="AA8" s="36">
        <f ca="1" t="shared" si="10"/>
      </c>
      <c r="AB8" s="34">
        <f ca="1" t="shared" si="11"/>
      </c>
      <c r="AC8">
        <f t="shared" si="12"/>
      </c>
      <c r="AD8">
        <f t="shared" si="12"/>
      </c>
      <c r="AE8">
        <f t="shared" si="12"/>
      </c>
      <c r="AF8">
        <f t="shared" si="12"/>
      </c>
      <c r="AG8">
        <f t="shared" si="12"/>
      </c>
      <c r="AH8">
        <f t="shared" si="12"/>
      </c>
      <c r="AI8">
        <f t="shared" si="12"/>
      </c>
      <c r="AJ8" s="36">
        <f ca="1" t="shared" si="13"/>
      </c>
      <c r="AK8" s="34">
        <f ca="1" t="shared" si="14"/>
      </c>
      <c r="AL8" s="47"/>
    </row>
    <row r="9" spans="1:38" s="38" customFormat="1" ht="12.75">
      <c r="A9" s="38">
        <v>8</v>
      </c>
      <c r="B9">
        <f>IF(A9&gt;N$383,"",$D$2*10000+Calculations!A9)</f>
      </c>
      <c r="C9">
        <f t="shared" si="0"/>
      </c>
      <c r="D9" s="39"/>
      <c r="E9" s="37"/>
      <c r="F9" s="37"/>
      <c r="G9" s="37"/>
      <c r="H9" s="37"/>
      <c r="I9" s="39"/>
      <c r="J9" s="39"/>
      <c r="K9" s="37"/>
      <c r="L9" s="37"/>
      <c r="N9" s="32">
        <f>IF(LEN('Header_and_write-ins'!A16)&gt;0,INT(N8)+1,N8+0.001)</f>
        <v>0.004</v>
      </c>
      <c r="O9" s="32">
        <v>5</v>
      </c>
      <c r="P9" s="33">
        <f t="shared" si="3"/>
        <v>0</v>
      </c>
      <c r="Q9" s="33">
        <f t="shared" si="4"/>
        <v>26</v>
      </c>
      <c r="R9" s="47"/>
      <c r="S9" s="35">
        <f ca="1" t="shared" si="5"/>
        <v>0</v>
      </c>
      <c r="T9" s="34">
        <f ca="1" t="shared" si="6"/>
      </c>
      <c r="U9" s="47"/>
      <c r="V9" s="36">
        <f ca="1" t="shared" si="7"/>
      </c>
      <c r="W9" s="7"/>
      <c r="X9" s="34">
        <f ca="1" t="shared" si="8"/>
      </c>
      <c r="Y9">
        <f t="shared" si="1"/>
      </c>
      <c r="Z9" s="34">
        <f ca="1" t="shared" si="9"/>
      </c>
      <c r="AA9" s="36">
        <f ca="1" t="shared" si="10"/>
      </c>
      <c r="AB9" s="34">
        <f ca="1" t="shared" si="11"/>
      </c>
      <c r="AC9">
        <f t="shared" si="12"/>
      </c>
      <c r="AD9">
        <f t="shared" si="12"/>
      </c>
      <c r="AE9">
        <f t="shared" si="12"/>
      </c>
      <c r="AF9">
        <f t="shared" si="12"/>
      </c>
      <c r="AG9">
        <f t="shared" si="12"/>
      </c>
      <c r="AH9">
        <f t="shared" si="12"/>
      </c>
      <c r="AI9">
        <f t="shared" si="12"/>
      </c>
      <c r="AJ9" s="36">
        <f ca="1" t="shared" si="13"/>
      </c>
      <c r="AK9" s="34">
        <f ca="1" t="shared" si="14"/>
      </c>
      <c r="AL9" s="47"/>
    </row>
    <row r="10" spans="1:38" s="38" customFormat="1" ht="12.75">
      <c r="A10">
        <v>9</v>
      </c>
      <c r="B10">
        <f>IF(A10&gt;N$383,"",$D$2*10000+Calculations!A10)</f>
      </c>
      <c r="C10">
        <f t="shared" si="0"/>
      </c>
      <c r="D10" s="86"/>
      <c r="E10" s="37"/>
      <c r="F10" s="37"/>
      <c r="G10" s="37"/>
      <c r="H10" s="37"/>
      <c r="I10" s="39"/>
      <c r="J10" s="39"/>
      <c r="K10" s="37"/>
      <c r="L10" s="37"/>
      <c r="N10" s="32">
        <f>IF(LEN('Header_and_write-ins'!A17)&gt;0,INT(N9)+1,N9+0.001)</f>
        <v>0.005</v>
      </c>
      <c r="O10" s="32">
        <v>6</v>
      </c>
      <c r="P10" s="33">
        <f t="shared" si="3"/>
        <v>0</v>
      </c>
      <c r="Q10" s="33">
        <f t="shared" si="4"/>
        <v>26</v>
      </c>
      <c r="R10" s="47"/>
      <c r="S10" s="35">
        <f ca="1" t="shared" si="5"/>
        <v>0</v>
      </c>
      <c r="T10" s="34">
        <f ca="1" t="shared" si="6"/>
      </c>
      <c r="U10" s="47"/>
      <c r="V10" s="36">
        <f ca="1" t="shared" si="7"/>
      </c>
      <c r="W10" s="7"/>
      <c r="X10" s="34">
        <f ca="1" t="shared" si="8"/>
      </c>
      <c r="Y10">
        <f t="shared" si="1"/>
      </c>
      <c r="Z10" s="34">
        <f ca="1" t="shared" si="9"/>
      </c>
      <c r="AA10" s="36">
        <f ca="1" t="shared" si="10"/>
      </c>
      <c r="AB10" s="34">
        <f ca="1" t="shared" si="11"/>
      </c>
      <c r="AC10">
        <f t="shared" si="12"/>
      </c>
      <c r="AD10">
        <f t="shared" si="12"/>
      </c>
      <c r="AE10">
        <f t="shared" si="12"/>
      </c>
      <c r="AF10">
        <f t="shared" si="12"/>
      </c>
      <c r="AG10">
        <f t="shared" si="12"/>
      </c>
      <c r="AH10">
        <f t="shared" si="12"/>
      </c>
      <c r="AI10">
        <f t="shared" si="12"/>
      </c>
      <c r="AJ10" s="36">
        <f ca="1" t="shared" si="13"/>
      </c>
      <c r="AK10" s="34">
        <f ca="1" t="shared" si="14"/>
      </c>
      <c r="AL10" s="47"/>
    </row>
    <row r="11" spans="1:38" s="38" customFormat="1" ht="12.75">
      <c r="A11">
        <v>10</v>
      </c>
      <c r="B11">
        <f>IF(A11&gt;N$383,"",$D$2*10000+Calculations!A11)</f>
      </c>
      <c r="C11">
        <f t="shared" si="0"/>
      </c>
      <c r="D11" s="39"/>
      <c r="E11" s="37"/>
      <c r="F11" s="37"/>
      <c r="G11" s="37"/>
      <c r="H11" s="37"/>
      <c r="I11" s="39"/>
      <c r="J11" s="39"/>
      <c r="K11" s="37"/>
      <c r="L11" s="37"/>
      <c r="N11" s="32">
        <f>IF(LEN('Header_and_write-ins'!A18)&gt;0,INT(N10)+1,N10+0.001)</f>
        <v>0.006</v>
      </c>
      <c r="O11" s="32">
        <v>7</v>
      </c>
      <c r="P11" s="33">
        <f t="shared" si="3"/>
        <v>0</v>
      </c>
      <c r="Q11" s="33">
        <f t="shared" si="4"/>
        <v>26</v>
      </c>
      <c r="R11" s="47"/>
      <c r="S11" s="35">
        <f ca="1" t="shared" si="5"/>
        <v>0</v>
      </c>
      <c r="T11" s="34">
        <f ca="1" t="shared" si="6"/>
      </c>
      <c r="U11" s="47"/>
      <c r="V11" s="36">
        <f ca="1" t="shared" si="7"/>
      </c>
      <c r="W11" s="7"/>
      <c r="X11" s="34">
        <f ca="1" t="shared" si="8"/>
      </c>
      <c r="Y11">
        <f t="shared" si="1"/>
      </c>
      <c r="Z11" s="34">
        <f ca="1" t="shared" si="9"/>
      </c>
      <c r="AA11" s="36">
        <f ca="1" t="shared" si="10"/>
      </c>
      <c r="AB11" s="34">
        <f ca="1" t="shared" si="11"/>
      </c>
      <c r="AC11">
        <f t="shared" si="12"/>
      </c>
      <c r="AD11">
        <f t="shared" si="12"/>
      </c>
      <c r="AE11">
        <f t="shared" si="12"/>
      </c>
      <c r="AF11">
        <f t="shared" si="12"/>
      </c>
      <c r="AG11">
        <f t="shared" si="12"/>
      </c>
      <c r="AH11">
        <f t="shared" si="12"/>
      </c>
      <c r="AI11">
        <f t="shared" si="12"/>
      </c>
      <c r="AJ11" s="36">
        <f ca="1" t="shared" si="13"/>
      </c>
      <c r="AK11" s="34">
        <f ca="1" t="shared" si="14"/>
      </c>
      <c r="AL11" s="47"/>
    </row>
    <row r="12" spans="1:38" s="38" customFormat="1" ht="12.75">
      <c r="A12" s="38">
        <v>11</v>
      </c>
      <c r="B12">
        <f>IF(A12&gt;N$383,"",$D$2*10000+Calculations!A12)</f>
      </c>
      <c r="C12">
        <f t="shared" si="0"/>
      </c>
      <c r="D12" s="39"/>
      <c r="E12" s="37"/>
      <c r="F12" s="37"/>
      <c r="G12" s="37"/>
      <c r="H12" s="37"/>
      <c r="I12" s="39"/>
      <c r="J12" s="39"/>
      <c r="K12" s="37"/>
      <c r="L12" s="37"/>
      <c r="N12" s="32">
        <f>IF(LEN('Header_and_write-ins'!A19)&gt;0,INT(N11)+1,N11+0.001)</f>
        <v>0.007</v>
      </c>
      <c r="O12" s="32">
        <v>8</v>
      </c>
      <c r="P12" s="33">
        <f t="shared" si="3"/>
        <v>0</v>
      </c>
      <c r="Q12" s="33">
        <f t="shared" si="4"/>
        <v>26</v>
      </c>
      <c r="R12" s="47"/>
      <c r="S12" s="35">
        <f ca="1" t="shared" si="5"/>
        <v>0</v>
      </c>
      <c r="T12" s="34">
        <f ca="1" t="shared" si="6"/>
      </c>
      <c r="U12" s="47"/>
      <c r="V12" s="36">
        <f ca="1" t="shared" si="7"/>
      </c>
      <c r="W12" s="7"/>
      <c r="X12" s="34">
        <f ca="1" t="shared" si="8"/>
      </c>
      <c r="Y12">
        <f t="shared" si="1"/>
      </c>
      <c r="Z12" s="34">
        <f ca="1" t="shared" si="9"/>
      </c>
      <c r="AA12" s="36">
        <f ca="1" t="shared" si="10"/>
      </c>
      <c r="AB12" s="34">
        <f ca="1" t="shared" si="11"/>
      </c>
      <c r="AC12">
        <f t="shared" si="12"/>
      </c>
      <c r="AD12">
        <f t="shared" si="12"/>
      </c>
      <c r="AE12">
        <f t="shared" si="12"/>
      </c>
      <c r="AF12">
        <f t="shared" si="12"/>
      </c>
      <c r="AG12">
        <f t="shared" si="12"/>
      </c>
      <c r="AH12">
        <f t="shared" si="12"/>
      </c>
      <c r="AI12">
        <f t="shared" si="12"/>
      </c>
      <c r="AJ12" s="36">
        <f ca="1" t="shared" si="13"/>
      </c>
      <c r="AK12" s="34">
        <f ca="1" t="shared" si="14"/>
      </c>
      <c r="AL12" s="47"/>
    </row>
    <row r="13" spans="1:38" s="38" customFormat="1" ht="12.75">
      <c r="A13">
        <v>12</v>
      </c>
      <c r="B13">
        <f>IF(A13&gt;N$383,"",$D$2*10000+Calculations!A13)</f>
      </c>
      <c r="C13">
        <f t="shared" si="0"/>
      </c>
      <c r="D13" s="39"/>
      <c r="E13" s="37"/>
      <c r="F13" s="37"/>
      <c r="G13" s="37"/>
      <c r="H13" s="37"/>
      <c r="I13" s="39"/>
      <c r="J13" s="39"/>
      <c r="K13" s="37"/>
      <c r="L13" s="37"/>
      <c r="N13" s="32">
        <f>IF(LEN('Header_and_write-ins'!A20)&gt;0,INT(N12)+1,N12+0.001)</f>
        <v>0.008</v>
      </c>
      <c r="O13" s="32">
        <v>9</v>
      </c>
      <c r="P13" s="33">
        <f t="shared" si="3"/>
        <v>0</v>
      </c>
      <c r="Q13" s="33">
        <f t="shared" si="4"/>
        <v>26</v>
      </c>
      <c r="R13" s="47"/>
      <c r="S13" s="35">
        <f ca="1" t="shared" si="5"/>
        <v>0</v>
      </c>
      <c r="T13" s="34">
        <f ca="1" t="shared" si="6"/>
      </c>
      <c r="U13" s="47"/>
      <c r="V13" s="36">
        <f ca="1" t="shared" si="7"/>
      </c>
      <c r="W13" s="7"/>
      <c r="X13" s="34">
        <f ca="1" t="shared" si="8"/>
      </c>
      <c r="Y13">
        <f t="shared" si="1"/>
      </c>
      <c r="Z13" s="34">
        <f ca="1" t="shared" si="9"/>
      </c>
      <c r="AA13" s="36">
        <f ca="1" t="shared" si="10"/>
      </c>
      <c r="AB13" s="34">
        <f ca="1" t="shared" si="11"/>
      </c>
      <c r="AC13">
        <f t="shared" si="12"/>
      </c>
      <c r="AD13">
        <f t="shared" si="12"/>
      </c>
      <c r="AE13">
        <f t="shared" si="12"/>
      </c>
      <c r="AF13">
        <f t="shared" si="12"/>
      </c>
      <c r="AG13">
        <f t="shared" si="12"/>
      </c>
      <c r="AH13">
        <f t="shared" si="12"/>
      </c>
      <c r="AI13">
        <f t="shared" si="12"/>
      </c>
      <c r="AJ13" s="36">
        <f ca="1" t="shared" si="13"/>
      </c>
      <c r="AK13" s="34">
        <f ca="1" t="shared" si="14"/>
      </c>
      <c r="AL13" s="47"/>
    </row>
    <row r="14" spans="1:38" s="38" customFormat="1" ht="12.75">
      <c r="A14">
        <v>13</v>
      </c>
      <c r="B14">
        <f>IF(A14&gt;N$383,"",$D$2*10000+Calculations!A14)</f>
      </c>
      <c r="C14">
        <f t="shared" si="0"/>
      </c>
      <c r="D14" s="39"/>
      <c r="E14" s="37"/>
      <c r="F14" s="37"/>
      <c r="G14" s="37"/>
      <c r="H14" s="37"/>
      <c r="I14" s="39"/>
      <c r="J14" s="39"/>
      <c r="K14" s="37"/>
      <c r="L14" s="37"/>
      <c r="N14" s="32">
        <f>IF(LEN('Header_and_write-ins'!A21)&gt;0,INT(N13)+1,N13+0.001)</f>
        <v>0.009000000000000001</v>
      </c>
      <c r="O14" s="32">
        <v>10</v>
      </c>
      <c r="P14" s="33">
        <f t="shared" si="3"/>
        <v>0</v>
      </c>
      <c r="Q14" s="33">
        <f t="shared" si="4"/>
        <v>26</v>
      </c>
      <c r="R14" s="47"/>
      <c r="S14" s="35">
        <f ca="1" t="shared" si="5"/>
        <v>0</v>
      </c>
      <c r="T14" s="34">
        <f ca="1" t="shared" si="6"/>
      </c>
      <c r="U14" s="47"/>
      <c r="V14" s="36">
        <f ca="1" t="shared" si="7"/>
      </c>
      <c r="W14" s="7"/>
      <c r="X14" s="34">
        <f ca="1" t="shared" si="8"/>
      </c>
      <c r="Y14">
        <f t="shared" si="1"/>
      </c>
      <c r="Z14" s="34">
        <f ca="1" t="shared" si="9"/>
      </c>
      <c r="AA14" s="36">
        <f ca="1" t="shared" si="10"/>
      </c>
      <c r="AB14" s="34">
        <f ca="1" t="shared" si="11"/>
      </c>
      <c r="AC14">
        <f t="shared" si="12"/>
      </c>
      <c r="AD14">
        <f t="shared" si="12"/>
      </c>
      <c r="AE14">
        <f t="shared" si="12"/>
      </c>
      <c r="AF14">
        <f t="shared" si="12"/>
      </c>
      <c r="AG14">
        <f t="shared" si="12"/>
      </c>
      <c r="AH14">
        <f t="shared" si="12"/>
      </c>
      <c r="AI14">
        <f t="shared" si="12"/>
      </c>
      <c r="AJ14" s="36">
        <f ca="1" t="shared" si="13"/>
      </c>
      <c r="AK14" s="34">
        <f ca="1" t="shared" si="14"/>
      </c>
      <c r="AL14" s="47"/>
    </row>
    <row r="15" spans="1:38" s="38" customFormat="1" ht="12.75">
      <c r="A15" s="38">
        <v>14</v>
      </c>
      <c r="B15">
        <f>IF(A15&gt;N$383,"",$D$2*10000+Calculations!A15)</f>
      </c>
      <c r="C15">
        <f t="shared" si="0"/>
      </c>
      <c r="D15" s="39"/>
      <c r="E15" s="37"/>
      <c r="F15" s="37"/>
      <c r="G15" s="37"/>
      <c r="H15" s="37"/>
      <c r="I15" s="39"/>
      <c r="J15" s="39"/>
      <c r="K15" s="37"/>
      <c r="L15" s="37"/>
      <c r="N15" s="32">
        <f>IF(LEN('Header_and_write-ins'!A22)&gt;0,INT(N14)+1,N14+0.001)</f>
        <v>0.010000000000000002</v>
      </c>
      <c r="O15" s="32">
        <v>11</v>
      </c>
      <c r="P15" s="33">
        <f t="shared" si="3"/>
        <v>0</v>
      </c>
      <c r="Q15" s="33">
        <f t="shared" si="4"/>
        <v>26</v>
      </c>
      <c r="R15" s="47"/>
      <c r="S15" s="35">
        <f ca="1" t="shared" si="5"/>
        <v>0</v>
      </c>
      <c r="T15" s="34">
        <f ca="1" t="shared" si="6"/>
      </c>
      <c r="U15" s="47"/>
      <c r="V15" s="36">
        <f ca="1" t="shared" si="7"/>
      </c>
      <c r="W15" s="7"/>
      <c r="X15" s="34">
        <f ca="1" t="shared" si="8"/>
      </c>
      <c r="Y15">
        <f t="shared" si="1"/>
      </c>
      <c r="Z15" s="34">
        <f ca="1" t="shared" si="9"/>
      </c>
      <c r="AA15" s="36">
        <f ca="1" t="shared" si="10"/>
      </c>
      <c r="AB15" s="34">
        <f ca="1" t="shared" si="11"/>
      </c>
      <c r="AC15">
        <f t="shared" si="12"/>
      </c>
      <c r="AD15">
        <f t="shared" si="12"/>
      </c>
      <c r="AE15">
        <f t="shared" si="12"/>
      </c>
      <c r="AF15">
        <f t="shared" si="12"/>
      </c>
      <c r="AG15">
        <f t="shared" si="12"/>
      </c>
      <c r="AH15">
        <f t="shared" si="12"/>
      </c>
      <c r="AI15">
        <f t="shared" si="12"/>
      </c>
      <c r="AJ15" s="36">
        <f ca="1" t="shared" si="13"/>
      </c>
      <c r="AK15" s="34">
        <f ca="1" t="shared" si="14"/>
      </c>
      <c r="AL15" s="47"/>
    </row>
    <row r="16" spans="1:38" s="38" customFormat="1" ht="12.75">
      <c r="A16">
        <v>15</v>
      </c>
      <c r="B16">
        <f>IF(A16&gt;N$383,"",$D$2*10000+Calculations!A16)</f>
      </c>
      <c r="C16">
        <f t="shared" si="0"/>
      </c>
      <c r="D16" s="39"/>
      <c r="E16" s="37"/>
      <c r="F16" s="37"/>
      <c r="G16" s="37"/>
      <c r="H16" s="37"/>
      <c r="I16" s="39"/>
      <c r="J16" s="39"/>
      <c r="K16" s="37"/>
      <c r="L16" s="37"/>
      <c r="N16" s="32">
        <f>IF(LEN('Header_and_write-ins'!A23)&gt;0,INT(N15)+1,N15+0.001)</f>
        <v>0.011000000000000003</v>
      </c>
      <c r="O16" s="32">
        <v>12</v>
      </c>
      <c r="P16" s="33">
        <f t="shared" si="3"/>
        <v>0</v>
      </c>
      <c r="Q16" s="33">
        <f t="shared" si="4"/>
        <v>26</v>
      </c>
      <c r="R16" s="47"/>
      <c r="S16" s="35">
        <f ca="1" t="shared" si="5"/>
        <v>0</v>
      </c>
      <c r="T16" s="34">
        <f ca="1" t="shared" si="6"/>
      </c>
      <c r="U16" s="47"/>
      <c r="V16" s="36">
        <f ca="1" t="shared" si="7"/>
      </c>
      <c r="W16" s="7"/>
      <c r="X16" s="34">
        <f ca="1" t="shared" si="8"/>
      </c>
      <c r="Y16">
        <f t="shared" si="1"/>
      </c>
      <c r="Z16" s="34">
        <f ca="1" t="shared" si="9"/>
      </c>
      <c r="AA16" s="36">
        <f ca="1" t="shared" si="10"/>
      </c>
      <c r="AB16" s="34">
        <f ca="1" t="shared" si="11"/>
      </c>
      <c r="AC16">
        <f t="shared" si="12"/>
      </c>
      <c r="AD16">
        <f t="shared" si="12"/>
      </c>
      <c r="AE16">
        <f t="shared" si="12"/>
      </c>
      <c r="AF16">
        <f t="shared" si="12"/>
      </c>
      <c r="AG16">
        <f t="shared" si="12"/>
      </c>
      <c r="AH16">
        <f t="shared" si="12"/>
      </c>
      <c r="AI16">
        <f t="shared" si="12"/>
      </c>
      <c r="AJ16" s="36">
        <f ca="1" t="shared" si="13"/>
      </c>
      <c r="AK16" s="34">
        <f ca="1" t="shared" si="14"/>
      </c>
      <c r="AL16" s="47"/>
    </row>
    <row r="17" spans="1:38" s="38" customFormat="1" ht="12.75">
      <c r="A17">
        <v>16</v>
      </c>
      <c r="B17">
        <f>IF(A17&gt;N$383,"",$D$2*10000+Calculations!A17)</f>
      </c>
      <c r="C17">
        <f t="shared" si="0"/>
      </c>
      <c r="D17" s="39"/>
      <c r="E17" s="37"/>
      <c r="F17" s="37"/>
      <c r="G17" s="37"/>
      <c r="H17" s="37"/>
      <c r="I17" s="39"/>
      <c r="J17" s="39"/>
      <c r="K17" s="37"/>
      <c r="L17" s="37"/>
      <c r="N17" s="32">
        <f>IF(LEN('Header_and_write-ins'!A24)&gt;0,INT(N16)+1,N16+0.001)</f>
        <v>0.012000000000000004</v>
      </c>
      <c r="O17" s="32">
        <v>13</v>
      </c>
      <c r="P17" s="33">
        <f t="shared" si="3"/>
        <v>0</v>
      </c>
      <c r="Q17" s="33">
        <f t="shared" si="4"/>
        <v>26</v>
      </c>
      <c r="R17" s="47"/>
      <c r="S17" s="35">
        <f ca="1" t="shared" si="5"/>
        <v>0</v>
      </c>
      <c r="T17" s="34">
        <f ca="1" t="shared" si="6"/>
      </c>
      <c r="U17" s="47"/>
      <c r="V17" s="36">
        <f ca="1" t="shared" si="7"/>
      </c>
      <c r="W17" s="7"/>
      <c r="X17" s="34">
        <f ca="1" t="shared" si="8"/>
      </c>
      <c r="Y17">
        <f t="shared" si="1"/>
      </c>
      <c r="Z17" s="34">
        <f ca="1" t="shared" si="9"/>
      </c>
      <c r="AA17" s="36">
        <f ca="1" t="shared" si="10"/>
      </c>
      <c r="AB17" s="34">
        <f ca="1" t="shared" si="11"/>
      </c>
      <c r="AC17">
        <f t="shared" si="12"/>
      </c>
      <c r="AD17">
        <f t="shared" si="12"/>
      </c>
      <c r="AE17">
        <f t="shared" si="12"/>
      </c>
      <c r="AF17">
        <f t="shared" si="12"/>
      </c>
      <c r="AG17">
        <f t="shared" si="12"/>
      </c>
      <c r="AH17">
        <f t="shared" si="12"/>
      </c>
      <c r="AI17">
        <f t="shared" si="12"/>
      </c>
      <c r="AJ17" s="36">
        <f ca="1" t="shared" si="13"/>
      </c>
      <c r="AK17" s="34">
        <f ca="1" t="shared" si="14"/>
      </c>
      <c r="AL17" s="47"/>
    </row>
    <row r="18" spans="1:38" s="38" customFormat="1" ht="12.75">
      <c r="A18" s="38">
        <v>17</v>
      </c>
      <c r="B18">
        <f>IF(A18&gt;N$383,"",$D$2*10000+Calculations!A18)</f>
      </c>
      <c r="C18">
        <f t="shared" si="0"/>
      </c>
      <c r="D18" s="39"/>
      <c r="E18" s="37"/>
      <c r="F18" s="37"/>
      <c r="G18" s="37"/>
      <c r="H18" s="37"/>
      <c r="I18" s="39"/>
      <c r="J18" s="39"/>
      <c r="K18" s="37"/>
      <c r="L18" s="37"/>
      <c r="N18" s="32">
        <f>IF(LEN('Header_and_write-ins'!A25)&gt;0,INT(N17)+1,N17+0.001)</f>
        <v>0.013000000000000005</v>
      </c>
      <c r="O18" s="32">
        <v>14</v>
      </c>
      <c r="P18" s="33">
        <f t="shared" si="3"/>
        <v>0</v>
      </c>
      <c r="Q18" s="33">
        <f t="shared" si="4"/>
        <v>26</v>
      </c>
      <c r="R18" s="47"/>
      <c r="S18" s="35">
        <f ca="1" t="shared" si="5"/>
        <v>0</v>
      </c>
      <c r="T18" s="34">
        <f ca="1" t="shared" si="6"/>
      </c>
      <c r="U18" s="47"/>
      <c r="V18" s="36">
        <f ca="1" t="shared" si="7"/>
      </c>
      <c r="W18" s="7"/>
      <c r="X18" s="34">
        <f ca="1" t="shared" si="8"/>
      </c>
      <c r="Y18">
        <f t="shared" si="1"/>
      </c>
      <c r="Z18" s="34">
        <f ca="1" t="shared" si="9"/>
      </c>
      <c r="AA18" s="36">
        <f ca="1" t="shared" si="10"/>
      </c>
      <c r="AB18" s="34">
        <f ca="1" t="shared" si="11"/>
      </c>
      <c r="AC18">
        <f t="shared" si="12"/>
      </c>
      <c r="AD18">
        <f t="shared" si="12"/>
      </c>
      <c r="AE18">
        <f t="shared" si="12"/>
      </c>
      <c r="AF18">
        <f t="shared" si="12"/>
      </c>
      <c r="AG18">
        <f t="shared" si="12"/>
      </c>
      <c r="AH18">
        <f t="shared" si="12"/>
      </c>
      <c r="AI18">
        <f t="shared" si="12"/>
      </c>
      <c r="AJ18" s="36">
        <f ca="1" t="shared" si="13"/>
      </c>
      <c r="AK18" s="34">
        <f ca="1" t="shared" si="14"/>
      </c>
      <c r="AL18" s="47"/>
    </row>
    <row r="19" spans="1:38" s="38" customFormat="1" ht="12.75">
      <c r="A19">
        <v>18</v>
      </c>
      <c r="B19">
        <f>IF(A19&gt;N$383,"",$D$2*10000+Calculations!A19)</f>
      </c>
      <c r="C19">
        <f t="shared" si="0"/>
      </c>
      <c r="D19" s="39"/>
      <c r="E19" s="37"/>
      <c r="F19" s="37"/>
      <c r="G19" s="37"/>
      <c r="H19" s="37"/>
      <c r="I19" s="39"/>
      <c r="J19" s="39"/>
      <c r="K19" s="37"/>
      <c r="L19" s="37"/>
      <c r="N19" s="32">
        <f>IF(LEN('Header_and_write-ins'!A26)&gt;0,INT(N18)+1,N18+0.001)</f>
        <v>0.014000000000000005</v>
      </c>
      <c r="O19" s="32">
        <v>15</v>
      </c>
      <c r="P19" s="33">
        <f t="shared" si="3"/>
        <v>0</v>
      </c>
      <c r="Q19" s="33">
        <f t="shared" si="4"/>
        <v>26</v>
      </c>
      <c r="R19" s="47"/>
      <c r="S19" s="35">
        <f ca="1" t="shared" si="5"/>
        <v>0</v>
      </c>
      <c r="T19" s="34">
        <f ca="1" t="shared" si="6"/>
      </c>
      <c r="U19" s="47"/>
      <c r="V19" s="36">
        <f ca="1" t="shared" si="7"/>
      </c>
      <c r="W19" s="7"/>
      <c r="X19" s="34">
        <f ca="1" t="shared" si="8"/>
      </c>
      <c r="Y19">
        <f t="shared" si="1"/>
      </c>
      <c r="Z19" s="34">
        <f ca="1" t="shared" si="9"/>
      </c>
      <c r="AA19" s="36">
        <f ca="1" t="shared" si="10"/>
      </c>
      <c r="AB19" s="34">
        <f ca="1" t="shared" si="11"/>
      </c>
      <c r="AC19">
        <f t="shared" si="12"/>
      </c>
      <c r="AD19">
        <f t="shared" si="12"/>
      </c>
      <c r="AE19">
        <f t="shared" si="12"/>
      </c>
      <c r="AF19">
        <f t="shared" si="12"/>
      </c>
      <c r="AG19">
        <f t="shared" si="12"/>
      </c>
      <c r="AH19">
        <f t="shared" si="12"/>
      </c>
      <c r="AI19">
        <f t="shared" si="12"/>
      </c>
      <c r="AJ19" s="36">
        <f ca="1" t="shared" si="13"/>
      </c>
      <c r="AK19" s="34">
        <f ca="1" t="shared" si="14"/>
      </c>
      <c r="AL19" s="47"/>
    </row>
    <row r="20" spans="1:38" s="38" customFormat="1" ht="15">
      <c r="A20">
        <v>19</v>
      </c>
      <c r="B20">
        <f>IF(A20&gt;N$383,"",$D$2*10000+Calculations!A20)</f>
      </c>
      <c r="C20">
        <f t="shared" si="0"/>
      </c>
      <c r="D20" s="113" t="s">
        <v>1488</v>
      </c>
      <c r="E20" s="114" t="s">
        <v>1476</v>
      </c>
      <c r="F20" s="115" t="s">
        <v>1489</v>
      </c>
      <c r="G20" s="136" t="s">
        <v>1490</v>
      </c>
      <c r="H20" s="76">
        <f>Card_main!B2</f>
        <v>0</v>
      </c>
      <c r="I20" s="76" t="str">
        <f>Card_main!C2</f>
        <v>Hab</v>
      </c>
      <c r="J20" s="76" t="str">
        <f>Card_main!D2</f>
        <v>Com</v>
      </c>
      <c r="K20">
        <f>IF(I20="Hab","",IF(I20&gt;0,I20,""))</f>
      </c>
      <c r="L20">
        <f>IF(J20="Com","",IF(J20&gt;0,J20,""))</f>
      </c>
      <c r="M20">
        <f>IF(AND(H20&lt;&gt;0,TRIM(H20)&lt;&gt;""),H20,IF(OR(K20&lt;&gt;"",L20&lt;&gt;""),"x",""))</f>
      </c>
      <c r="N20">
        <f>IF(M20&lt;&gt;"",INT(N19)+1,N19+0.001)</f>
        <v>0.015000000000000006</v>
      </c>
      <c r="O20">
        <f>INT(N19)+1</f>
        <v>1</v>
      </c>
      <c r="P20" s="38">
        <f>IF(O20&gt;N$383,"",LOOKUP(O20,N$20:N$383,N$20:N$383))</f>
      </c>
      <c r="Q20" s="38">
        <f>IF(O20&gt;N$383,"",(LOOKUP(O20,N$20:N$383,O$20:O$383)+19-INT(P$19)))</f>
      </c>
      <c r="R20">
        <f ca="1">IF(O20&gt;N$383,"",INDIRECT(ADDRESS($Q20,6)))</f>
      </c>
      <c r="S20">
        <f ca="1">IF(P20&gt;O$383,"",INDIRECT(ADDRESS($Q20,7)))</f>
      </c>
      <c r="T20">
        <f ca="1">UPPER(IF(P20&gt;O$383,"",IF(INDIRECT(ADDRESS($Q20,8))=0,"",INDIRECT(ADDRESS($Q20,8)))))</f>
      </c>
      <c r="U20">
        <f ca="1">IF(P20&gt;O$383,"",INDIRECT(ADDRESS($Q20,9)))</f>
      </c>
      <c r="V20">
        <f>IF(U20="Hab","",U20)</f>
      </c>
      <c r="W20">
        <f ca="1">IF(O20&gt;N$383,"",INDIRECT(ADDRESS($Q20,10)))</f>
      </c>
      <c r="X20">
        <f>IF(W20="Com","",W20)</f>
      </c>
      <c r="Y20"/>
      <c r="Z20"/>
      <c r="AA20" s="7"/>
      <c r="AB20"/>
      <c r="AC20"/>
      <c r="AD20"/>
      <c r="AE20" s="7"/>
      <c r="AF20"/>
      <c r="AG20"/>
      <c r="AH20"/>
      <c r="AI20"/>
      <c r="AJ20" s="6"/>
      <c r="AK20"/>
      <c r="AL20">
        <f ca="1">IF(O20&gt;N$383,"",INDIRECT(ADDRESS($Q20,4)))</f>
      </c>
    </row>
    <row r="21" spans="1:38" s="38" customFormat="1" ht="15">
      <c r="A21" s="38">
        <v>20</v>
      </c>
      <c r="B21">
        <f>IF(A21&gt;N$383,"",$D$2*10000+Calculations!A21)</f>
      </c>
      <c r="C21">
        <f t="shared" si="0"/>
      </c>
      <c r="D21" s="116" t="s">
        <v>1158</v>
      </c>
      <c r="E21" s="117" t="s">
        <v>1477</v>
      </c>
      <c r="F21" s="116" t="s">
        <v>1159</v>
      </c>
      <c r="G21" s="136" t="s">
        <v>1160</v>
      </c>
      <c r="H21" s="76">
        <f>Card_main!B3</f>
        <v>0</v>
      </c>
      <c r="I21" s="76" t="str">
        <f>Card_main!C3</f>
        <v>Hab</v>
      </c>
      <c r="J21" s="76" t="str">
        <f>Card_main!D3</f>
        <v>Com</v>
      </c>
      <c r="K21">
        <f aca="true" t="shared" si="15" ref="K21:K84">IF(I21="Hab","",IF(I21&gt;0,I21,""))</f>
      </c>
      <c r="L21">
        <f aca="true" t="shared" si="16" ref="L21:L84">IF(J21="Com","",IF(J21&gt;0,J21,""))</f>
      </c>
      <c r="M21">
        <f aca="true" t="shared" si="17" ref="M21:M84">IF(AND(H21&lt;&gt;0,TRIM(H21)&lt;&gt;""),H21,IF(OR(K21&lt;&gt;"",L21&lt;&gt;""),"x",""))</f>
      </c>
      <c r="N21">
        <f aca="true" t="shared" si="18" ref="N21:N84">IF(M21&lt;&gt;"",INT(N20)+1,N20+0.001)</f>
        <v>0.016000000000000007</v>
      </c>
      <c r="O21">
        <f>O20+1</f>
        <v>2</v>
      </c>
      <c r="P21" s="38">
        <f>IF(O21&gt;N$383,"",LOOKUP(O21,N$20:N$383,N$20:N$383))</f>
      </c>
      <c r="Q21" s="38">
        <f>IF(O21&gt;N$383,"",(LOOKUP(O21,N$20:N$383,O$20:O$383)+19-P$19))</f>
      </c>
      <c r="R21">
        <f ca="1">IF(O21&gt;N$383,"",INDIRECT(ADDRESS($Q21,6)))</f>
      </c>
      <c r="S21">
        <f ca="1">IF(P21&gt;O$383,"",INDIRECT(ADDRESS($Q21,7)))</f>
      </c>
      <c r="T21">
        <f ca="1">UPPER(IF(P21&gt;O$383,"",IF(INDIRECT(ADDRESS($Q21,8))=0,"",INDIRECT(ADDRESS($Q21,8)))))</f>
      </c>
      <c r="U21">
        <f ca="1">IF(P21&gt;O$383,"",INDIRECT(ADDRESS($Q21,9)))</f>
      </c>
      <c r="V21">
        <f>IF(U21="Hab","",U21)</f>
      </c>
      <c r="W21">
        <f aca="true" ca="1" t="shared" si="19" ref="W21:W84">IF(O21&gt;N$383,"",INDIRECT(ADDRESS($Q21,10)))</f>
      </c>
      <c r="X21">
        <f>IF(W21="Com","",W21)</f>
      </c>
      <c r="Y21"/>
      <c r="Z21"/>
      <c r="AA21" s="7"/>
      <c r="AB21"/>
      <c r="AC21"/>
      <c r="AD21"/>
      <c r="AE21" s="7"/>
      <c r="AF21"/>
      <c r="AG21"/>
      <c r="AH21"/>
      <c r="AI21"/>
      <c r="AJ21" s="6"/>
      <c r="AK21"/>
      <c r="AL21">
        <f ca="1">IF(O21&gt;N$383,"",INDIRECT(ADDRESS($Q21,4)))</f>
      </c>
    </row>
    <row r="22" spans="1:38" s="38" customFormat="1" ht="15">
      <c r="A22">
        <v>21</v>
      </c>
      <c r="B22">
        <f>IF(A22&gt;N$383,"",$D$2*10000+Calculations!A22)</f>
      </c>
      <c r="C22">
        <f t="shared" si="0"/>
      </c>
      <c r="D22" s="59" t="s">
        <v>1161</v>
      </c>
      <c r="E22" s="60" t="s">
        <v>1162</v>
      </c>
      <c r="F22" s="59" t="s">
        <v>1163</v>
      </c>
      <c r="G22" s="137" t="s">
        <v>1164</v>
      </c>
      <c r="H22" s="76">
        <f>Card_main!B4</f>
        <v>0</v>
      </c>
      <c r="I22" s="76" t="str">
        <f>Card_main!C4</f>
        <v>Hab</v>
      </c>
      <c r="J22" s="76" t="str">
        <f>Card_main!D4</f>
        <v>Com</v>
      </c>
      <c r="K22">
        <f t="shared" si="15"/>
      </c>
      <c r="L22">
        <f t="shared" si="16"/>
      </c>
      <c r="M22">
        <f t="shared" si="17"/>
      </c>
      <c r="N22">
        <f t="shared" si="18"/>
        <v>0.017000000000000008</v>
      </c>
      <c r="O22">
        <f aca="true" t="shared" si="20" ref="O22:O85">O21+1</f>
        <v>3</v>
      </c>
      <c r="P22" s="38">
        <f aca="true" t="shared" si="21" ref="P22:P85">IF(O22&gt;N$383,"",LOOKUP(O22,N$20:N$383,N$20:N$383))</f>
      </c>
      <c r="Q22" s="38">
        <f aca="true" t="shared" si="22" ref="Q22:Q85">IF(O22&gt;N$383,"",(LOOKUP(O22,N$20:N$383,O$20:O$383)+19-P$19))</f>
      </c>
      <c r="R22">
        <f aca="true" ca="1" t="shared" si="23" ref="R22:R85">IF(O22&gt;N$383,"",INDIRECT(ADDRESS($Q22,6)))</f>
      </c>
      <c r="S22">
        <f aca="true" ca="1" t="shared" si="24" ref="S22:S85">IF(P22&gt;O$383,"",INDIRECT(ADDRESS($Q22,7)))</f>
      </c>
      <c r="T22">
        <f aca="true" ca="1" t="shared" si="25" ref="T22:T85">UPPER(IF(P22&gt;O$383,"",IF(INDIRECT(ADDRESS($Q22,8))=0,"",INDIRECT(ADDRESS($Q22,8)))))</f>
      </c>
      <c r="U22">
        <f aca="true" ca="1" t="shared" si="26" ref="U22:U85">IF(P22&gt;O$383,"",INDIRECT(ADDRESS($Q22,9)))</f>
      </c>
      <c r="V22">
        <f aca="true" t="shared" si="27" ref="V22:V85">IF(U22="Hab","",U22)</f>
      </c>
      <c r="W22">
        <f ca="1" t="shared" si="19"/>
      </c>
      <c r="X22">
        <f aca="true" t="shared" si="28" ref="X22:X85">IF(W22="Com","",W22)</f>
      </c>
      <c r="Y22"/>
      <c r="Z22"/>
      <c r="AA22" s="7"/>
      <c r="AB22"/>
      <c r="AC22"/>
      <c r="AD22"/>
      <c r="AE22" s="7"/>
      <c r="AF22"/>
      <c r="AG22"/>
      <c r="AH22"/>
      <c r="AI22"/>
      <c r="AJ22" s="6"/>
      <c r="AK22"/>
      <c r="AL22">
        <f aca="true" ca="1" t="shared" si="29" ref="AL22:AL85">IF(O22&gt;N$383,"",INDIRECT(ADDRESS($Q22,4)))</f>
      </c>
    </row>
    <row r="23" spans="1:38" s="38" customFormat="1" ht="15">
      <c r="A23">
        <v>22</v>
      </c>
      <c r="B23">
        <f>IF(A23&gt;N$383,"",$D$2*10000+Calculations!A23)</f>
      </c>
      <c r="C23">
        <f t="shared" si="0"/>
      </c>
      <c r="D23" s="59" t="s">
        <v>1165</v>
      </c>
      <c r="E23" s="61" t="s">
        <v>1166</v>
      </c>
      <c r="F23" s="59" t="s">
        <v>1167</v>
      </c>
      <c r="G23" s="137" t="s">
        <v>1168</v>
      </c>
      <c r="H23" s="76">
        <f>Card_main!B5</f>
        <v>0</v>
      </c>
      <c r="I23" s="76" t="str">
        <f>Card_main!C5</f>
        <v>Hab</v>
      </c>
      <c r="J23" s="76" t="str">
        <f>Card_main!D5</f>
        <v>Com</v>
      </c>
      <c r="K23">
        <f t="shared" si="15"/>
      </c>
      <c r="L23">
        <f t="shared" si="16"/>
      </c>
      <c r="M23">
        <f t="shared" si="17"/>
      </c>
      <c r="N23">
        <f t="shared" si="18"/>
        <v>0.01800000000000001</v>
      </c>
      <c r="O23">
        <f t="shared" si="20"/>
        <v>4</v>
      </c>
      <c r="P23" s="38">
        <f t="shared" si="21"/>
      </c>
      <c r="Q23" s="38">
        <f t="shared" si="22"/>
      </c>
      <c r="R23">
        <f ca="1" t="shared" si="23"/>
      </c>
      <c r="S23">
        <f ca="1" t="shared" si="24"/>
      </c>
      <c r="T23">
        <f ca="1" t="shared" si="25"/>
      </c>
      <c r="U23">
        <f ca="1" t="shared" si="26"/>
      </c>
      <c r="V23">
        <f t="shared" si="27"/>
      </c>
      <c r="W23">
        <f ca="1" t="shared" si="19"/>
      </c>
      <c r="X23">
        <f t="shared" si="28"/>
      </c>
      <c r="Y23"/>
      <c r="Z23"/>
      <c r="AA23" s="7"/>
      <c r="AB23"/>
      <c r="AC23"/>
      <c r="AD23"/>
      <c r="AE23" s="7"/>
      <c r="AF23"/>
      <c r="AG23"/>
      <c r="AH23"/>
      <c r="AI23"/>
      <c r="AJ23" s="6"/>
      <c r="AK23"/>
      <c r="AL23">
        <f ca="1" t="shared" si="29"/>
      </c>
    </row>
    <row r="24" spans="1:38" s="38" customFormat="1" ht="15">
      <c r="A24" s="38">
        <v>23</v>
      </c>
      <c r="B24">
        <f>IF(A24&gt;N$383,"",$D$2*10000+Calculations!A24)</f>
      </c>
      <c r="C24">
        <f t="shared" si="0"/>
      </c>
      <c r="D24" s="59" t="s">
        <v>1169</v>
      </c>
      <c r="E24" s="61" t="s">
        <v>1170</v>
      </c>
      <c r="F24" s="59" t="s">
        <v>1171</v>
      </c>
      <c r="G24" s="137" t="s">
        <v>1172</v>
      </c>
      <c r="H24" s="76">
        <f>Card_main!B6</f>
        <v>0</v>
      </c>
      <c r="I24" s="76" t="str">
        <f>Card_main!C6</f>
        <v>Hab</v>
      </c>
      <c r="J24" s="76" t="str">
        <f>Card_main!D6</f>
        <v>Com</v>
      </c>
      <c r="K24">
        <f t="shared" si="15"/>
      </c>
      <c r="L24">
        <f t="shared" si="16"/>
      </c>
      <c r="M24">
        <f t="shared" si="17"/>
      </c>
      <c r="N24">
        <f t="shared" si="18"/>
        <v>0.01900000000000001</v>
      </c>
      <c r="O24">
        <f t="shared" si="20"/>
        <v>5</v>
      </c>
      <c r="P24" s="38">
        <f t="shared" si="21"/>
      </c>
      <c r="Q24" s="38">
        <f t="shared" si="22"/>
      </c>
      <c r="R24">
        <f ca="1" t="shared" si="23"/>
      </c>
      <c r="S24">
        <f ca="1" t="shared" si="24"/>
      </c>
      <c r="T24">
        <f ca="1" t="shared" si="25"/>
      </c>
      <c r="U24">
        <f ca="1" t="shared" si="26"/>
      </c>
      <c r="V24">
        <f t="shared" si="27"/>
      </c>
      <c r="W24">
        <f ca="1" t="shared" si="19"/>
      </c>
      <c r="X24">
        <f t="shared" si="28"/>
      </c>
      <c r="Y24"/>
      <c r="Z24"/>
      <c r="AA24" s="7"/>
      <c r="AB24"/>
      <c r="AC24"/>
      <c r="AD24"/>
      <c r="AE24" s="7"/>
      <c r="AF24"/>
      <c r="AG24"/>
      <c r="AH24"/>
      <c r="AI24"/>
      <c r="AJ24" s="6"/>
      <c r="AK24"/>
      <c r="AL24">
        <f ca="1" t="shared" si="29"/>
      </c>
    </row>
    <row r="25" spans="1:38" s="38" customFormat="1" ht="15">
      <c r="A25">
        <v>24</v>
      </c>
      <c r="B25">
        <f>IF(A25&gt;N$383,"",$D$2*10000+Calculations!A25)</f>
      </c>
      <c r="C25">
        <f t="shared" si="0"/>
      </c>
      <c r="D25" s="59" t="s">
        <v>1173</v>
      </c>
      <c r="E25" s="61" t="s">
        <v>1174</v>
      </c>
      <c r="F25" s="59" t="s">
        <v>1175</v>
      </c>
      <c r="G25" s="137" t="s">
        <v>1176</v>
      </c>
      <c r="H25" s="76">
        <f>Card_main!B7</f>
        <v>0</v>
      </c>
      <c r="I25" s="76" t="str">
        <f>Card_main!C7</f>
        <v>Hab</v>
      </c>
      <c r="J25" s="76" t="str">
        <f>Card_main!D7</f>
        <v>Com</v>
      </c>
      <c r="K25">
        <f t="shared" si="15"/>
      </c>
      <c r="L25">
        <f t="shared" si="16"/>
      </c>
      <c r="M25">
        <f t="shared" si="17"/>
      </c>
      <c r="N25">
        <f t="shared" si="18"/>
        <v>0.02000000000000001</v>
      </c>
      <c r="O25">
        <f t="shared" si="20"/>
        <v>6</v>
      </c>
      <c r="P25" s="38">
        <f t="shared" si="21"/>
      </c>
      <c r="Q25" s="38">
        <f t="shared" si="22"/>
      </c>
      <c r="R25">
        <f ca="1" t="shared" si="23"/>
      </c>
      <c r="S25">
        <f ca="1" t="shared" si="24"/>
      </c>
      <c r="T25">
        <f ca="1" t="shared" si="25"/>
      </c>
      <c r="U25">
        <f ca="1" t="shared" si="26"/>
      </c>
      <c r="V25">
        <f t="shared" si="27"/>
      </c>
      <c r="W25">
        <f ca="1" t="shared" si="19"/>
      </c>
      <c r="X25">
        <f t="shared" si="28"/>
      </c>
      <c r="Y25"/>
      <c r="Z25"/>
      <c r="AA25" s="7"/>
      <c r="AB25"/>
      <c r="AC25"/>
      <c r="AD25"/>
      <c r="AE25" s="7"/>
      <c r="AF25"/>
      <c r="AG25"/>
      <c r="AH25"/>
      <c r="AI25"/>
      <c r="AJ25" s="6"/>
      <c r="AK25"/>
      <c r="AL25">
        <f ca="1" t="shared" si="29"/>
      </c>
    </row>
    <row r="26" spans="1:38" s="38" customFormat="1" ht="15">
      <c r="A26">
        <v>25</v>
      </c>
      <c r="B26">
        <f>IF(A26&gt;N$383,"",$D$2*10000+Calculations!A26)</f>
      </c>
      <c r="C26">
        <f t="shared" si="0"/>
      </c>
      <c r="D26" s="59" t="s">
        <v>871</v>
      </c>
      <c r="E26" s="61" t="s">
        <v>1177</v>
      </c>
      <c r="F26" s="59" t="s">
        <v>376</v>
      </c>
      <c r="G26" s="137" t="s">
        <v>377</v>
      </c>
      <c r="H26" s="76">
        <f>Card_main!B8</f>
        <v>0</v>
      </c>
      <c r="I26" s="76" t="str">
        <f>Card_main!C8</f>
        <v>Hab</v>
      </c>
      <c r="J26" s="76" t="str">
        <f>Card_main!D8</f>
        <v>Com</v>
      </c>
      <c r="K26">
        <f t="shared" si="15"/>
      </c>
      <c r="L26">
        <f t="shared" si="16"/>
      </c>
      <c r="M26">
        <f t="shared" si="17"/>
      </c>
      <c r="N26">
        <f t="shared" si="18"/>
        <v>0.02100000000000001</v>
      </c>
      <c r="O26">
        <f t="shared" si="20"/>
        <v>7</v>
      </c>
      <c r="P26" s="38">
        <f t="shared" si="21"/>
      </c>
      <c r="Q26" s="38">
        <f t="shared" si="22"/>
      </c>
      <c r="R26">
        <f ca="1" t="shared" si="23"/>
      </c>
      <c r="S26">
        <f ca="1" t="shared" si="24"/>
      </c>
      <c r="T26">
        <f ca="1" t="shared" si="25"/>
      </c>
      <c r="U26">
        <f ca="1" t="shared" si="26"/>
      </c>
      <c r="V26">
        <f t="shared" si="27"/>
      </c>
      <c r="W26">
        <f ca="1" t="shared" si="19"/>
      </c>
      <c r="X26">
        <f t="shared" si="28"/>
      </c>
      <c r="Y26"/>
      <c r="Z26"/>
      <c r="AA26" s="7"/>
      <c r="AB26"/>
      <c r="AC26"/>
      <c r="AD26"/>
      <c r="AE26" s="7"/>
      <c r="AF26"/>
      <c r="AG26"/>
      <c r="AH26"/>
      <c r="AI26"/>
      <c r="AJ26" s="6"/>
      <c r="AK26"/>
      <c r="AL26">
        <f ca="1" t="shared" si="29"/>
      </c>
    </row>
    <row r="27" spans="1:38" s="38" customFormat="1" ht="15">
      <c r="A27" s="38">
        <v>26</v>
      </c>
      <c r="B27">
        <f>IF(A27&gt;N$383,"",$D$2*10000+Calculations!A27)</f>
      </c>
      <c r="C27">
        <f t="shared" si="0"/>
      </c>
      <c r="D27" s="59" t="s">
        <v>1178</v>
      </c>
      <c r="E27" s="61" t="s">
        <v>1179</v>
      </c>
      <c r="F27" s="59" t="s">
        <v>1180</v>
      </c>
      <c r="G27" s="137" t="s">
        <v>1181</v>
      </c>
      <c r="H27" s="76">
        <f>Card_main!B9</f>
        <v>0</v>
      </c>
      <c r="I27" s="76" t="str">
        <f>Card_main!C9</f>
        <v>Hab</v>
      </c>
      <c r="J27" s="76" t="str">
        <f>Card_main!D9</f>
        <v>Com</v>
      </c>
      <c r="K27">
        <f t="shared" si="15"/>
      </c>
      <c r="L27">
        <f t="shared" si="16"/>
      </c>
      <c r="M27">
        <f t="shared" si="17"/>
      </c>
      <c r="N27">
        <f t="shared" si="18"/>
        <v>0.022000000000000013</v>
      </c>
      <c r="O27">
        <f t="shared" si="20"/>
        <v>8</v>
      </c>
      <c r="P27" s="38">
        <f t="shared" si="21"/>
      </c>
      <c r="Q27" s="38">
        <f t="shared" si="22"/>
      </c>
      <c r="R27">
        <f ca="1" t="shared" si="23"/>
      </c>
      <c r="S27">
        <f ca="1" t="shared" si="24"/>
      </c>
      <c r="T27">
        <f ca="1" t="shared" si="25"/>
      </c>
      <c r="U27">
        <f ca="1" t="shared" si="26"/>
      </c>
      <c r="V27">
        <f t="shared" si="27"/>
      </c>
      <c r="W27">
        <f ca="1" t="shared" si="19"/>
      </c>
      <c r="X27">
        <f t="shared" si="28"/>
      </c>
      <c r="Y27"/>
      <c r="Z27"/>
      <c r="AA27" s="7"/>
      <c r="AB27"/>
      <c r="AC27"/>
      <c r="AD27"/>
      <c r="AE27" s="7"/>
      <c r="AF27"/>
      <c r="AG27"/>
      <c r="AH27"/>
      <c r="AI27"/>
      <c r="AJ27" s="6"/>
      <c r="AK27"/>
      <c r="AL27">
        <f ca="1" t="shared" si="29"/>
      </c>
    </row>
    <row r="28" spans="1:38" s="38" customFormat="1" ht="15">
      <c r="A28">
        <v>27</v>
      </c>
      <c r="B28">
        <f>IF(A28&gt;N$383,"",$D$2*10000+Calculations!A28)</f>
      </c>
      <c r="C28">
        <f t="shared" si="0"/>
      </c>
      <c r="D28" s="59" t="s">
        <v>872</v>
      </c>
      <c r="E28" s="61" t="s">
        <v>229</v>
      </c>
      <c r="F28" s="59" t="s">
        <v>378</v>
      </c>
      <c r="G28" s="137" t="s">
        <v>308</v>
      </c>
      <c r="H28" s="76">
        <f>Card_main!B10</f>
        <v>0</v>
      </c>
      <c r="I28" s="76" t="str">
        <f>Card_main!C10</f>
        <v>Hab</v>
      </c>
      <c r="J28" s="76" t="str">
        <f>Card_main!D10</f>
        <v>Com</v>
      </c>
      <c r="K28">
        <f t="shared" si="15"/>
      </c>
      <c r="L28">
        <f t="shared" si="16"/>
      </c>
      <c r="M28">
        <f t="shared" si="17"/>
      </c>
      <c r="N28">
        <f t="shared" si="18"/>
        <v>0.023000000000000013</v>
      </c>
      <c r="O28">
        <f t="shared" si="20"/>
        <v>9</v>
      </c>
      <c r="P28" s="38">
        <f t="shared" si="21"/>
      </c>
      <c r="Q28" s="38">
        <f t="shared" si="22"/>
      </c>
      <c r="R28">
        <f ca="1" t="shared" si="23"/>
      </c>
      <c r="S28">
        <f ca="1" t="shared" si="24"/>
      </c>
      <c r="T28">
        <f ca="1" t="shared" si="25"/>
      </c>
      <c r="U28">
        <f ca="1" t="shared" si="26"/>
      </c>
      <c r="V28">
        <f t="shared" si="27"/>
      </c>
      <c r="W28">
        <f ca="1" t="shared" si="19"/>
      </c>
      <c r="X28">
        <f t="shared" si="28"/>
      </c>
      <c r="Y28"/>
      <c r="Z28"/>
      <c r="AA28" s="7"/>
      <c r="AB28"/>
      <c r="AC28"/>
      <c r="AD28"/>
      <c r="AE28" s="7"/>
      <c r="AF28"/>
      <c r="AG28"/>
      <c r="AH28"/>
      <c r="AI28"/>
      <c r="AJ28" s="6"/>
      <c r="AK28"/>
      <c r="AL28">
        <f ca="1" t="shared" si="29"/>
      </c>
    </row>
    <row r="29" spans="1:38" s="38" customFormat="1" ht="15">
      <c r="A29">
        <v>28</v>
      </c>
      <c r="B29">
        <f>IF(A29&gt;N$383,"",$D$2*10000+Calculations!A29)</f>
      </c>
      <c r="C29">
        <f t="shared" si="0"/>
      </c>
      <c r="D29" s="59" t="s">
        <v>1182</v>
      </c>
      <c r="E29" s="60" t="s">
        <v>1183</v>
      </c>
      <c r="F29" s="59" t="s">
        <v>1184</v>
      </c>
      <c r="G29" s="137" t="s">
        <v>1185</v>
      </c>
      <c r="H29" s="76">
        <f>Card_main!B11</f>
        <v>0</v>
      </c>
      <c r="I29" s="76" t="str">
        <f>Card_main!C11</f>
        <v>Hab</v>
      </c>
      <c r="J29" s="76" t="str">
        <f>Card_main!D11</f>
        <v>Com</v>
      </c>
      <c r="K29">
        <f t="shared" si="15"/>
      </c>
      <c r="L29">
        <f t="shared" si="16"/>
      </c>
      <c r="M29">
        <f t="shared" si="17"/>
      </c>
      <c r="N29">
        <f t="shared" si="18"/>
        <v>0.024000000000000014</v>
      </c>
      <c r="O29">
        <f t="shared" si="20"/>
        <v>10</v>
      </c>
      <c r="P29" s="38">
        <f t="shared" si="21"/>
      </c>
      <c r="Q29" s="38">
        <f t="shared" si="22"/>
      </c>
      <c r="R29">
        <f ca="1" t="shared" si="23"/>
      </c>
      <c r="S29">
        <f ca="1" t="shared" si="24"/>
      </c>
      <c r="T29">
        <f ca="1" t="shared" si="25"/>
      </c>
      <c r="U29">
        <f ca="1" t="shared" si="26"/>
      </c>
      <c r="V29">
        <f t="shared" si="27"/>
      </c>
      <c r="W29">
        <f ca="1" t="shared" si="19"/>
      </c>
      <c r="X29">
        <f t="shared" si="28"/>
      </c>
      <c r="Y29"/>
      <c r="Z29"/>
      <c r="AA29" s="7"/>
      <c r="AB29"/>
      <c r="AC29"/>
      <c r="AD29"/>
      <c r="AE29" s="7"/>
      <c r="AF29"/>
      <c r="AG29"/>
      <c r="AH29"/>
      <c r="AI29"/>
      <c r="AJ29" s="6"/>
      <c r="AK29"/>
      <c r="AL29">
        <f ca="1" t="shared" si="29"/>
      </c>
    </row>
    <row r="30" spans="1:38" s="38" customFormat="1" ht="15">
      <c r="A30" s="38">
        <v>29</v>
      </c>
      <c r="B30">
        <f>IF(A30&gt;N$383,"",$D$2*10000+Calculations!A30)</f>
      </c>
      <c r="C30">
        <f t="shared" si="0"/>
      </c>
      <c r="D30" s="59" t="s">
        <v>873</v>
      </c>
      <c r="E30" s="61" t="s">
        <v>163</v>
      </c>
      <c r="F30" s="59" t="s">
        <v>380</v>
      </c>
      <c r="G30" s="137" t="s">
        <v>309</v>
      </c>
      <c r="H30" s="76">
        <f>Card_main!B12</f>
        <v>0</v>
      </c>
      <c r="I30" s="76" t="str">
        <f>Card_main!C12</f>
        <v>Hab</v>
      </c>
      <c r="J30" s="76" t="str">
        <f>Card_main!D12</f>
        <v>Com</v>
      </c>
      <c r="K30">
        <f t="shared" si="15"/>
      </c>
      <c r="L30">
        <f t="shared" si="16"/>
      </c>
      <c r="M30">
        <f t="shared" si="17"/>
      </c>
      <c r="N30">
        <f t="shared" si="18"/>
        <v>0.025000000000000015</v>
      </c>
      <c r="O30">
        <f t="shared" si="20"/>
        <v>11</v>
      </c>
      <c r="P30" s="38">
        <f t="shared" si="21"/>
      </c>
      <c r="Q30" s="38">
        <f t="shared" si="22"/>
      </c>
      <c r="R30">
        <f ca="1" t="shared" si="23"/>
      </c>
      <c r="S30">
        <f ca="1" t="shared" si="24"/>
      </c>
      <c r="T30">
        <f ca="1" t="shared" si="25"/>
      </c>
      <c r="U30">
        <f ca="1" t="shared" si="26"/>
      </c>
      <c r="V30">
        <f t="shared" si="27"/>
      </c>
      <c r="W30">
        <f ca="1" t="shared" si="19"/>
      </c>
      <c r="X30">
        <f t="shared" si="28"/>
      </c>
      <c r="Y30"/>
      <c r="Z30"/>
      <c r="AA30" s="7"/>
      <c r="AB30"/>
      <c r="AC30"/>
      <c r="AD30"/>
      <c r="AE30" s="7"/>
      <c r="AF30"/>
      <c r="AG30"/>
      <c r="AH30"/>
      <c r="AI30"/>
      <c r="AJ30" s="6"/>
      <c r="AK30"/>
      <c r="AL30">
        <f ca="1" t="shared" si="29"/>
      </c>
    </row>
    <row r="31" spans="1:38" s="38" customFormat="1" ht="15">
      <c r="A31">
        <v>30</v>
      </c>
      <c r="B31">
        <f>IF(A31&gt;N$383,"",$D$2*10000+Calculations!A31)</f>
      </c>
      <c r="C31">
        <f t="shared" si="0"/>
      </c>
      <c r="D31" s="59" t="s">
        <v>874</v>
      </c>
      <c r="E31" s="61" t="s">
        <v>381</v>
      </c>
      <c r="F31" s="59" t="s">
        <v>382</v>
      </c>
      <c r="G31" s="137" t="s">
        <v>383</v>
      </c>
      <c r="H31" s="76">
        <f>Card_main!B13</f>
        <v>0</v>
      </c>
      <c r="I31" s="76" t="str">
        <f>Card_main!C13</f>
        <v>Hab</v>
      </c>
      <c r="J31" s="76" t="str">
        <f>Card_main!D13</f>
        <v>Com</v>
      </c>
      <c r="K31">
        <f t="shared" si="15"/>
      </c>
      <c r="L31">
        <f t="shared" si="16"/>
      </c>
      <c r="M31">
        <f t="shared" si="17"/>
      </c>
      <c r="N31">
        <f t="shared" si="18"/>
        <v>0.026000000000000016</v>
      </c>
      <c r="O31">
        <f t="shared" si="20"/>
        <v>12</v>
      </c>
      <c r="P31" s="38">
        <f t="shared" si="21"/>
      </c>
      <c r="Q31" s="38">
        <f t="shared" si="22"/>
      </c>
      <c r="R31">
        <f ca="1" t="shared" si="23"/>
      </c>
      <c r="S31">
        <f ca="1" t="shared" si="24"/>
      </c>
      <c r="T31">
        <f ca="1" t="shared" si="25"/>
      </c>
      <c r="U31">
        <f ca="1" t="shared" si="26"/>
      </c>
      <c r="V31">
        <f t="shared" si="27"/>
      </c>
      <c r="W31">
        <f ca="1" t="shared" si="19"/>
      </c>
      <c r="X31">
        <f t="shared" si="28"/>
      </c>
      <c r="Y31"/>
      <c r="Z31"/>
      <c r="AA31" s="7"/>
      <c r="AB31"/>
      <c r="AC31"/>
      <c r="AD31"/>
      <c r="AE31" s="7"/>
      <c r="AF31"/>
      <c r="AG31"/>
      <c r="AH31"/>
      <c r="AI31"/>
      <c r="AJ31" s="6"/>
      <c r="AK31"/>
      <c r="AL31">
        <f ca="1" t="shared" si="29"/>
      </c>
    </row>
    <row r="32" spans="1:38" s="38" customFormat="1" ht="15">
      <c r="A32">
        <v>31</v>
      </c>
      <c r="B32">
        <f>IF(A32&gt;N$383,"",$D$2*10000+Calculations!A32)</f>
      </c>
      <c r="C32">
        <f t="shared" si="0"/>
      </c>
      <c r="D32" s="59" t="s">
        <v>875</v>
      </c>
      <c r="E32" s="61" t="s">
        <v>164</v>
      </c>
      <c r="F32" s="59" t="s">
        <v>384</v>
      </c>
      <c r="G32" s="137" t="s">
        <v>310</v>
      </c>
      <c r="H32" s="76">
        <f>Card_main!B14</f>
        <v>0</v>
      </c>
      <c r="I32" s="76" t="str">
        <f>Card_main!C14</f>
        <v>Hab</v>
      </c>
      <c r="J32" s="76" t="str">
        <f>Card_main!D14</f>
        <v>Com</v>
      </c>
      <c r="K32">
        <f t="shared" si="15"/>
      </c>
      <c r="L32">
        <f t="shared" si="16"/>
      </c>
      <c r="M32">
        <f t="shared" si="17"/>
      </c>
      <c r="N32">
        <f t="shared" si="18"/>
        <v>0.027000000000000017</v>
      </c>
      <c r="O32">
        <f t="shared" si="20"/>
        <v>13</v>
      </c>
      <c r="P32" s="38">
        <f t="shared" si="21"/>
      </c>
      <c r="Q32" s="38">
        <f t="shared" si="22"/>
      </c>
      <c r="R32">
        <f ca="1" t="shared" si="23"/>
      </c>
      <c r="S32">
        <f ca="1" t="shared" si="24"/>
      </c>
      <c r="T32">
        <f ca="1" t="shared" si="25"/>
      </c>
      <c r="U32">
        <f ca="1" t="shared" si="26"/>
      </c>
      <c r="V32">
        <f t="shared" si="27"/>
      </c>
      <c r="W32">
        <f ca="1" t="shared" si="19"/>
      </c>
      <c r="X32">
        <f t="shared" si="28"/>
      </c>
      <c r="Y32"/>
      <c r="Z32"/>
      <c r="AA32" s="7"/>
      <c r="AB32"/>
      <c r="AC32"/>
      <c r="AD32"/>
      <c r="AE32" s="7"/>
      <c r="AF32"/>
      <c r="AG32"/>
      <c r="AH32"/>
      <c r="AI32"/>
      <c r="AJ32" s="6"/>
      <c r="AK32"/>
      <c r="AL32">
        <f ca="1" t="shared" si="29"/>
      </c>
    </row>
    <row r="33" spans="1:38" s="38" customFormat="1" ht="15">
      <c r="A33" s="38">
        <v>32</v>
      </c>
      <c r="B33">
        <f>IF(A33&gt;N$383,"",$D$2*10000+Calculations!A33)</f>
      </c>
      <c r="C33">
        <f t="shared" si="0"/>
      </c>
      <c r="D33" s="59" t="s">
        <v>876</v>
      </c>
      <c r="E33" s="61" t="s">
        <v>640</v>
      </c>
      <c r="F33" s="59" t="s">
        <v>385</v>
      </c>
      <c r="G33" s="137" t="s">
        <v>311</v>
      </c>
      <c r="H33" s="76">
        <f>Card_main!B15</f>
        <v>0</v>
      </c>
      <c r="I33" s="76" t="str">
        <f>Card_main!C15</f>
        <v>Hab</v>
      </c>
      <c r="J33" s="76" t="str">
        <f>Card_main!D15</f>
        <v>Com</v>
      </c>
      <c r="K33">
        <f t="shared" si="15"/>
      </c>
      <c r="L33">
        <f t="shared" si="16"/>
      </c>
      <c r="M33">
        <f t="shared" si="17"/>
      </c>
      <c r="N33">
        <f t="shared" si="18"/>
        <v>0.028000000000000018</v>
      </c>
      <c r="O33">
        <f t="shared" si="20"/>
        <v>14</v>
      </c>
      <c r="P33" s="38">
        <f t="shared" si="21"/>
      </c>
      <c r="Q33" s="38">
        <f t="shared" si="22"/>
      </c>
      <c r="R33">
        <f ca="1" t="shared" si="23"/>
      </c>
      <c r="S33">
        <f ca="1" t="shared" si="24"/>
      </c>
      <c r="T33">
        <f ca="1" t="shared" si="25"/>
      </c>
      <c r="U33">
        <f ca="1" t="shared" si="26"/>
      </c>
      <c r="V33">
        <f t="shared" si="27"/>
      </c>
      <c r="W33">
        <f ca="1" t="shared" si="19"/>
      </c>
      <c r="X33">
        <f t="shared" si="28"/>
      </c>
      <c r="Y33"/>
      <c r="Z33"/>
      <c r="AA33" s="7"/>
      <c r="AB33"/>
      <c r="AC33"/>
      <c r="AD33"/>
      <c r="AE33" s="7"/>
      <c r="AF33"/>
      <c r="AG33"/>
      <c r="AH33"/>
      <c r="AI33"/>
      <c r="AJ33" s="6"/>
      <c r="AK33"/>
      <c r="AL33">
        <f ca="1" t="shared" si="29"/>
      </c>
    </row>
    <row r="34" spans="1:38" s="38" customFormat="1" ht="15">
      <c r="A34">
        <v>33</v>
      </c>
      <c r="B34">
        <f>IF(A34&gt;N$383,"",$D$2*10000+Calculations!A34)</f>
      </c>
      <c r="C34">
        <f t="shared" si="0"/>
      </c>
      <c r="D34" s="59" t="s">
        <v>1186</v>
      </c>
      <c r="E34" s="60" t="s">
        <v>1187</v>
      </c>
      <c r="F34" s="59" t="s">
        <v>1188</v>
      </c>
      <c r="G34" s="137" t="s">
        <v>1189</v>
      </c>
      <c r="H34" s="76">
        <f>Card_main!B16</f>
        <v>0</v>
      </c>
      <c r="I34" s="76" t="str">
        <f>Card_main!C16</f>
        <v>Hab</v>
      </c>
      <c r="J34" s="76" t="str">
        <f>Card_main!D16</f>
        <v>Com</v>
      </c>
      <c r="K34">
        <f t="shared" si="15"/>
      </c>
      <c r="L34">
        <f t="shared" si="16"/>
      </c>
      <c r="M34">
        <f t="shared" si="17"/>
      </c>
      <c r="N34">
        <f t="shared" si="18"/>
        <v>0.02900000000000002</v>
      </c>
      <c r="O34">
        <f t="shared" si="20"/>
        <v>15</v>
      </c>
      <c r="P34" s="38">
        <f t="shared" si="21"/>
      </c>
      <c r="Q34" s="38">
        <f t="shared" si="22"/>
      </c>
      <c r="R34">
        <f ca="1" t="shared" si="23"/>
      </c>
      <c r="S34">
        <f ca="1" t="shared" si="24"/>
      </c>
      <c r="T34">
        <f ca="1" t="shared" si="25"/>
      </c>
      <c r="U34">
        <f ca="1" t="shared" si="26"/>
      </c>
      <c r="V34">
        <f t="shared" si="27"/>
      </c>
      <c r="W34">
        <f ca="1" t="shared" si="19"/>
      </c>
      <c r="X34">
        <f t="shared" si="28"/>
      </c>
      <c r="Y34"/>
      <c r="Z34"/>
      <c r="AA34" s="7"/>
      <c r="AB34"/>
      <c r="AC34"/>
      <c r="AD34"/>
      <c r="AE34" s="7"/>
      <c r="AF34"/>
      <c r="AG34"/>
      <c r="AH34"/>
      <c r="AI34"/>
      <c r="AJ34" s="6"/>
      <c r="AK34"/>
      <c r="AL34">
        <f ca="1" t="shared" si="29"/>
      </c>
    </row>
    <row r="35" spans="1:38" ht="15">
      <c r="A35">
        <v>34</v>
      </c>
      <c r="B35">
        <f>IF(A35&gt;N$383,"",$D$2*10000+Calculations!A35)</f>
      </c>
      <c r="C35">
        <f t="shared" si="0"/>
      </c>
      <c r="D35" s="59" t="s">
        <v>1190</v>
      </c>
      <c r="E35" s="61" t="s">
        <v>1191</v>
      </c>
      <c r="F35" s="59" t="s">
        <v>1192</v>
      </c>
      <c r="G35" s="137" t="s">
        <v>1193</v>
      </c>
      <c r="H35" s="76">
        <f>Card_main!B17</f>
        <v>0</v>
      </c>
      <c r="I35" s="76" t="str">
        <f>Card_main!C17</f>
        <v>Hab</v>
      </c>
      <c r="J35" s="76" t="str">
        <f>Card_main!D17</f>
        <v>Com</v>
      </c>
      <c r="K35">
        <f t="shared" si="15"/>
      </c>
      <c r="L35">
        <f t="shared" si="16"/>
      </c>
      <c r="M35">
        <f t="shared" si="17"/>
      </c>
      <c r="N35">
        <f t="shared" si="18"/>
        <v>0.03000000000000002</v>
      </c>
      <c r="O35">
        <f t="shared" si="20"/>
        <v>16</v>
      </c>
      <c r="P35" s="38">
        <f t="shared" si="21"/>
      </c>
      <c r="Q35" s="38">
        <f t="shared" si="22"/>
      </c>
      <c r="R35">
        <f ca="1" t="shared" si="23"/>
      </c>
      <c r="S35">
        <f ca="1" t="shared" si="24"/>
      </c>
      <c r="T35">
        <f ca="1" t="shared" si="25"/>
      </c>
      <c r="U35">
        <f ca="1" t="shared" si="26"/>
      </c>
      <c r="V35">
        <f t="shared" si="27"/>
      </c>
      <c r="W35">
        <f ca="1" t="shared" si="19"/>
      </c>
      <c r="X35">
        <f t="shared" si="28"/>
      </c>
      <c r="AL35">
        <f ca="1" t="shared" si="29"/>
      </c>
    </row>
    <row r="36" spans="1:38" ht="15">
      <c r="A36" s="38">
        <v>35</v>
      </c>
      <c r="B36">
        <f>IF(A36&gt;N$383,"",$D$2*10000+Calculations!A36)</f>
      </c>
      <c r="C36">
        <f t="shared" si="0"/>
      </c>
      <c r="D36" s="59" t="s">
        <v>877</v>
      </c>
      <c r="E36" s="61" t="s">
        <v>473</v>
      </c>
      <c r="F36" s="59" t="s">
        <v>386</v>
      </c>
      <c r="G36" s="137" t="s">
        <v>312</v>
      </c>
      <c r="H36" s="76">
        <f>Card_main!B18</f>
        <v>0</v>
      </c>
      <c r="I36" s="76" t="str">
        <f>Card_main!C18</f>
        <v>Hab</v>
      </c>
      <c r="J36" s="76" t="str">
        <f>Card_main!D18</f>
        <v>Com</v>
      </c>
      <c r="K36">
        <f t="shared" si="15"/>
      </c>
      <c r="L36">
        <f t="shared" si="16"/>
      </c>
      <c r="M36">
        <f t="shared" si="17"/>
      </c>
      <c r="N36">
        <f t="shared" si="18"/>
        <v>0.03100000000000002</v>
      </c>
      <c r="O36">
        <f t="shared" si="20"/>
        <v>17</v>
      </c>
      <c r="P36" s="38">
        <f t="shared" si="21"/>
      </c>
      <c r="Q36" s="38">
        <f t="shared" si="22"/>
      </c>
      <c r="R36">
        <f ca="1" t="shared" si="23"/>
      </c>
      <c r="S36">
        <f ca="1" t="shared" si="24"/>
      </c>
      <c r="T36">
        <f ca="1" t="shared" si="25"/>
      </c>
      <c r="U36">
        <f ca="1" t="shared" si="26"/>
      </c>
      <c r="V36">
        <f t="shared" si="27"/>
      </c>
      <c r="W36">
        <f ca="1" t="shared" si="19"/>
      </c>
      <c r="X36">
        <f t="shared" si="28"/>
      </c>
      <c r="AL36">
        <f ca="1" t="shared" si="29"/>
      </c>
    </row>
    <row r="37" spans="1:38" ht="15">
      <c r="A37">
        <v>36</v>
      </c>
      <c r="B37">
        <f>IF(A37&gt;N$383,"",$D$2*10000+Calculations!A37)</f>
      </c>
      <c r="C37">
        <f t="shared" si="0"/>
      </c>
      <c r="D37" s="59" t="s">
        <v>878</v>
      </c>
      <c r="E37" s="61" t="s">
        <v>387</v>
      </c>
      <c r="F37" s="59" t="s">
        <v>388</v>
      </c>
      <c r="G37" s="137" t="s">
        <v>389</v>
      </c>
      <c r="H37" s="76">
        <f>Card_main!B19</f>
        <v>0</v>
      </c>
      <c r="I37" s="76" t="str">
        <f>Card_main!C19</f>
        <v>Hab</v>
      </c>
      <c r="J37" s="76" t="str">
        <f>Card_main!D19</f>
        <v>Com</v>
      </c>
      <c r="K37">
        <f t="shared" si="15"/>
      </c>
      <c r="L37">
        <f t="shared" si="16"/>
      </c>
      <c r="M37">
        <f t="shared" si="17"/>
      </c>
      <c r="N37">
        <f t="shared" si="18"/>
        <v>0.03200000000000002</v>
      </c>
      <c r="O37">
        <f t="shared" si="20"/>
        <v>18</v>
      </c>
      <c r="P37" s="38">
        <f t="shared" si="21"/>
      </c>
      <c r="Q37" s="38">
        <f t="shared" si="22"/>
      </c>
      <c r="R37">
        <f ca="1" t="shared" si="23"/>
      </c>
      <c r="S37">
        <f ca="1" t="shared" si="24"/>
      </c>
      <c r="T37">
        <f ca="1" t="shared" si="25"/>
      </c>
      <c r="U37">
        <f ca="1" t="shared" si="26"/>
      </c>
      <c r="V37">
        <f t="shared" si="27"/>
      </c>
      <c r="W37">
        <f ca="1" t="shared" si="19"/>
      </c>
      <c r="X37">
        <f t="shared" si="28"/>
      </c>
      <c r="AL37">
        <f ca="1" t="shared" si="29"/>
      </c>
    </row>
    <row r="38" spans="1:38" ht="15">
      <c r="A38">
        <v>37</v>
      </c>
      <c r="B38">
        <f>IF(A38&gt;N$383,"",$D$2*10000+Calculations!A38)</f>
      </c>
      <c r="C38">
        <f t="shared" si="0"/>
      </c>
      <c r="D38" s="59" t="s">
        <v>879</v>
      </c>
      <c r="E38" s="60" t="s">
        <v>390</v>
      </c>
      <c r="F38" s="59" t="s">
        <v>391</v>
      </c>
      <c r="G38" s="137" t="s">
        <v>372</v>
      </c>
      <c r="H38" s="76">
        <f>Card_main!B20</f>
        <v>0</v>
      </c>
      <c r="I38" s="76" t="str">
        <f>Card_main!C20</f>
        <v>Hab</v>
      </c>
      <c r="J38" s="76" t="str">
        <f>Card_main!D20</f>
        <v>Com</v>
      </c>
      <c r="K38">
        <f t="shared" si="15"/>
      </c>
      <c r="L38">
        <f t="shared" si="16"/>
      </c>
      <c r="M38">
        <f t="shared" si="17"/>
      </c>
      <c r="N38">
        <f t="shared" si="18"/>
        <v>0.03300000000000002</v>
      </c>
      <c r="O38">
        <f t="shared" si="20"/>
        <v>19</v>
      </c>
      <c r="P38" s="38">
        <f t="shared" si="21"/>
      </c>
      <c r="Q38" s="38">
        <f t="shared" si="22"/>
      </c>
      <c r="R38">
        <f ca="1" t="shared" si="23"/>
      </c>
      <c r="S38">
        <f ca="1" t="shared" si="24"/>
      </c>
      <c r="T38">
        <f ca="1" t="shared" si="25"/>
      </c>
      <c r="U38">
        <f ca="1" t="shared" si="26"/>
      </c>
      <c r="V38">
        <f t="shared" si="27"/>
      </c>
      <c r="W38">
        <f ca="1" t="shared" si="19"/>
      </c>
      <c r="X38">
        <f t="shared" si="28"/>
      </c>
      <c r="AL38">
        <f ca="1" t="shared" si="29"/>
      </c>
    </row>
    <row r="39" spans="1:38" ht="15">
      <c r="A39" s="38">
        <v>38</v>
      </c>
      <c r="B39">
        <f>IF(A39&gt;N$383,"",$D$2*10000+Calculations!A39)</f>
      </c>
      <c r="C39">
        <f t="shared" si="0"/>
      </c>
      <c r="D39" s="59" t="s">
        <v>880</v>
      </c>
      <c r="E39" s="60" t="s">
        <v>392</v>
      </c>
      <c r="F39" s="59" t="s">
        <v>393</v>
      </c>
      <c r="G39" s="137" t="s">
        <v>373</v>
      </c>
      <c r="H39" s="76">
        <f>Card_main!B21</f>
        <v>0</v>
      </c>
      <c r="I39" s="76" t="str">
        <f>Card_main!C21</f>
        <v>Hab</v>
      </c>
      <c r="J39" s="76" t="str">
        <f>Card_main!D21</f>
        <v>Com</v>
      </c>
      <c r="K39">
        <f t="shared" si="15"/>
      </c>
      <c r="L39">
        <f t="shared" si="16"/>
      </c>
      <c r="M39">
        <f t="shared" si="17"/>
      </c>
      <c r="N39">
        <f t="shared" si="18"/>
        <v>0.03400000000000002</v>
      </c>
      <c r="O39">
        <f t="shared" si="20"/>
        <v>20</v>
      </c>
      <c r="P39" s="38">
        <f t="shared" si="21"/>
      </c>
      <c r="Q39" s="38">
        <f t="shared" si="22"/>
      </c>
      <c r="R39">
        <f ca="1" t="shared" si="23"/>
      </c>
      <c r="S39">
        <f ca="1" t="shared" si="24"/>
      </c>
      <c r="T39">
        <f ca="1" t="shared" si="25"/>
      </c>
      <c r="U39">
        <f ca="1" t="shared" si="26"/>
      </c>
      <c r="V39">
        <f t="shared" si="27"/>
      </c>
      <c r="W39">
        <f ca="1" t="shared" si="19"/>
      </c>
      <c r="X39">
        <f t="shared" si="28"/>
      </c>
      <c r="AL39">
        <f ca="1" t="shared" si="29"/>
      </c>
    </row>
    <row r="40" spans="1:38" ht="15">
      <c r="A40">
        <v>39</v>
      </c>
      <c r="B40">
        <f>IF(A40&gt;N$383,"",$D$2*10000+Calculations!A40)</f>
      </c>
      <c r="C40">
        <f t="shared" si="0"/>
      </c>
      <c r="D40" s="59" t="s">
        <v>881</v>
      </c>
      <c r="E40" s="61" t="s">
        <v>394</v>
      </c>
      <c r="F40" s="59" t="s">
        <v>395</v>
      </c>
      <c r="G40" s="137" t="s">
        <v>322</v>
      </c>
      <c r="H40" s="76">
        <f>Card_main!B22</f>
        <v>0</v>
      </c>
      <c r="I40" s="76" t="str">
        <f>Card_main!C22</f>
        <v>Hab</v>
      </c>
      <c r="J40" s="76" t="str">
        <f>Card_main!D22</f>
        <v>Com</v>
      </c>
      <c r="K40">
        <f t="shared" si="15"/>
      </c>
      <c r="L40">
        <f t="shared" si="16"/>
      </c>
      <c r="M40">
        <f t="shared" si="17"/>
      </c>
      <c r="N40">
        <f t="shared" si="18"/>
        <v>0.035000000000000024</v>
      </c>
      <c r="O40">
        <f t="shared" si="20"/>
        <v>21</v>
      </c>
      <c r="P40" s="38">
        <f t="shared" si="21"/>
      </c>
      <c r="Q40" s="38">
        <f t="shared" si="22"/>
      </c>
      <c r="R40">
        <f ca="1" t="shared" si="23"/>
      </c>
      <c r="S40">
        <f ca="1" t="shared" si="24"/>
      </c>
      <c r="T40">
        <f ca="1" t="shared" si="25"/>
      </c>
      <c r="U40">
        <f ca="1" t="shared" si="26"/>
      </c>
      <c r="V40">
        <f t="shared" si="27"/>
      </c>
      <c r="W40">
        <f ca="1" t="shared" si="19"/>
      </c>
      <c r="X40">
        <f t="shared" si="28"/>
      </c>
      <c r="AL40">
        <f ca="1" t="shared" si="29"/>
      </c>
    </row>
    <row r="41" spans="1:38" ht="15">
      <c r="A41">
        <v>40</v>
      </c>
      <c r="B41">
        <f>IF(A41&gt;N$383,"",$D$2*10000+Calculations!A41)</f>
      </c>
      <c r="C41">
        <f t="shared" si="0"/>
      </c>
      <c r="D41" s="59" t="s">
        <v>882</v>
      </c>
      <c r="E41" s="61" t="s">
        <v>396</v>
      </c>
      <c r="F41" s="59" t="s">
        <v>397</v>
      </c>
      <c r="G41" s="137" t="s">
        <v>324</v>
      </c>
      <c r="H41" s="76">
        <f>Card_main!B23</f>
        <v>0</v>
      </c>
      <c r="I41" s="76" t="str">
        <f>Card_main!C23</f>
        <v>Hab</v>
      </c>
      <c r="J41" s="76" t="str">
        <f>Card_main!D23</f>
        <v>Com</v>
      </c>
      <c r="K41">
        <f t="shared" si="15"/>
      </c>
      <c r="L41">
        <f t="shared" si="16"/>
      </c>
      <c r="M41">
        <f t="shared" si="17"/>
      </c>
      <c r="N41">
        <f t="shared" si="18"/>
        <v>0.036000000000000025</v>
      </c>
      <c r="O41">
        <f t="shared" si="20"/>
        <v>22</v>
      </c>
      <c r="P41" s="38">
        <f t="shared" si="21"/>
      </c>
      <c r="Q41" s="38">
        <f t="shared" si="22"/>
      </c>
      <c r="R41">
        <f ca="1" t="shared" si="23"/>
      </c>
      <c r="S41">
        <f ca="1" t="shared" si="24"/>
      </c>
      <c r="T41">
        <f ca="1" t="shared" si="25"/>
      </c>
      <c r="U41">
        <f ca="1" t="shared" si="26"/>
      </c>
      <c r="V41">
        <f t="shared" si="27"/>
      </c>
      <c r="W41">
        <f ca="1" t="shared" si="19"/>
      </c>
      <c r="X41">
        <f t="shared" si="28"/>
      </c>
      <c r="AL41">
        <f ca="1" t="shared" si="29"/>
      </c>
    </row>
    <row r="42" spans="1:38" ht="15">
      <c r="A42" s="38">
        <v>41</v>
      </c>
      <c r="B42">
        <f>IF(A42&gt;N$383,"",$D$2*10000+Calculations!A42)</f>
      </c>
      <c r="C42">
        <f t="shared" si="0"/>
      </c>
      <c r="D42" s="59" t="s">
        <v>1194</v>
      </c>
      <c r="E42" s="61" t="s">
        <v>1195</v>
      </c>
      <c r="F42" s="59" t="s">
        <v>1196</v>
      </c>
      <c r="G42" s="137" t="s">
        <v>1197</v>
      </c>
      <c r="H42" s="76">
        <f>Card_main!B24</f>
        <v>0</v>
      </c>
      <c r="I42" s="76" t="str">
        <f>Card_main!C24</f>
        <v>Hab</v>
      </c>
      <c r="J42" s="76" t="str">
        <f>Card_main!D24</f>
        <v>Com</v>
      </c>
      <c r="K42">
        <f t="shared" si="15"/>
      </c>
      <c r="L42">
        <f t="shared" si="16"/>
      </c>
      <c r="M42">
        <f t="shared" si="17"/>
      </c>
      <c r="N42">
        <f t="shared" si="18"/>
        <v>0.037000000000000026</v>
      </c>
      <c r="O42">
        <f t="shared" si="20"/>
        <v>23</v>
      </c>
      <c r="P42" s="38">
        <f t="shared" si="21"/>
      </c>
      <c r="Q42" s="38">
        <f t="shared" si="22"/>
      </c>
      <c r="R42">
        <f ca="1" t="shared" si="23"/>
      </c>
      <c r="S42">
        <f ca="1" t="shared" si="24"/>
      </c>
      <c r="T42">
        <f ca="1" t="shared" si="25"/>
      </c>
      <c r="U42">
        <f ca="1" t="shared" si="26"/>
      </c>
      <c r="V42">
        <f t="shared" si="27"/>
      </c>
      <c r="W42">
        <f ca="1" t="shared" si="19"/>
      </c>
      <c r="X42">
        <f t="shared" si="28"/>
      </c>
      <c r="AL42">
        <f ca="1" t="shared" si="29"/>
      </c>
    </row>
    <row r="43" spans="1:38" ht="15">
      <c r="A43">
        <v>42</v>
      </c>
      <c r="B43">
        <f>IF(A43&gt;N$383,"",$D$2*10000+Calculations!A43)</f>
      </c>
      <c r="C43">
        <f t="shared" si="0"/>
      </c>
      <c r="D43" s="59" t="s">
        <v>883</v>
      </c>
      <c r="E43" s="61" t="s">
        <v>165</v>
      </c>
      <c r="F43" s="59" t="s">
        <v>398</v>
      </c>
      <c r="G43" s="137" t="s">
        <v>325</v>
      </c>
      <c r="H43" s="76">
        <f>Card_main!B25</f>
        <v>0</v>
      </c>
      <c r="I43" s="76" t="str">
        <f>Card_main!C25</f>
        <v>Hab</v>
      </c>
      <c r="J43" s="76" t="str">
        <f>Card_main!D25</f>
        <v>Com</v>
      </c>
      <c r="K43">
        <f t="shared" si="15"/>
      </c>
      <c r="L43">
        <f t="shared" si="16"/>
      </c>
      <c r="M43">
        <f t="shared" si="17"/>
      </c>
      <c r="N43">
        <f t="shared" si="18"/>
        <v>0.03800000000000003</v>
      </c>
      <c r="O43">
        <f t="shared" si="20"/>
        <v>24</v>
      </c>
      <c r="P43" s="38">
        <f t="shared" si="21"/>
      </c>
      <c r="Q43" s="38">
        <f t="shared" si="22"/>
      </c>
      <c r="R43">
        <f ca="1" t="shared" si="23"/>
      </c>
      <c r="S43">
        <f ca="1" t="shared" si="24"/>
      </c>
      <c r="T43">
        <f ca="1" t="shared" si="25"/>
      </c>
      <c r="U43">
        <f ca="1" t="shared" si="26"/>
      </c>
      <c r="V43">
        <f t="shared" si="27"/>
      </c>
      <c r="W43">
        <f ca="1" t="shared" si="19"/>
      </c>
      <c r="X43">
        <f t="shared" si="28"/>
      </c>
      <c r="AL43">
        <f ca="1" t="shared" si="29"/>
      </c>
    </row>
    <row r="44" spans="1:38" ht="15">
      <c r="A44">
        <v>43</v>
      </c>
      <c r="B44">
        <f>IF(A44&gt;N$383,"",$D$2*10000+Calculations!A44)</f>
      </c>
      <c r="C44">
        <f t="shared" si="0"/>
      </c>
      <c r="D44" s="59" t="s">
        <v>884</v>
      </c>
      <c r="E44" s="61" t="s">
        <v>399</v>
      </c>
      <c r="F44" s="59" t="s">
        <v>400</v>
      </c>
      <c r="G44" s="137" t="s">
        <v>326</v>
      </c>
      <c r="H44" s="76">
        <f>Card_main!B26</f>
        <v>0</v>
      </c>
      <c r="I44" s="76" t="str">
        <f>Card_main!C26</f>
        <v>Hab</v>
      </c>
      <c r="J44" s="76" t="str">
        <f>Card_main!D26</f>
        <v>Com</v>
      </c>
      <c r="K44">
        <f t="shared" si="15"/>
      </c>
      <c r="L44">
        <f t="shared" si="16"/>
      </c>
      <c r="M44">
        <f t="shared" si="17"/>
      </c>
      <c r="N44">
        <f t="shared" si="18"/>
        <v>0.03900000000000003</v>
      </c>
      <c r="O44">
        <f t="shared" si="20"/>
        <v>25</v>
      </c>
      <c r="P44" s="38">
        <f t="shared" si="21"/>
      </c>
      <c r="Q44" s="38">
        <f t="shared" si="22"/>
      </c>
      <c r="R44">
        <f ca="1" t="shared" si="23"/>
      </c>
      <c r="S44">
        <f ca="1" t="shared" si="24"/>
      </c>
      <c r="T44">
        <f ca="1" t="shared" si="25"/>
      </c>
      <c r="U44">
        <f ca="1" t="shared" si="26"/>
      </c>
      <c r="V44">
        <f t="shared" si="27"/>
      </c>
      <c r="W44">
        <f ca="1" t="shared" si="19"/>
      </c>
      <c r="X44">
        <f t="shared" si="28"/>
      </c>
      <c r="AL44">
        <f ca="1" t="shared" si="29"/>
      </c>
    </row>
    <row r="45" spans="1:38" ht="15">
      <c r="A45" s="38">
        <v>44</v>
      </c>
      <c r="B45">
        <f>IF(A45&gt;N$383,"",$D$2*10000+Calculations!A45)</f>
      </c>
      <c r="C45">
        <f t="shared" si="0"/>
      </c>
      <c r="D45" s="59" t="s">
        <v>885</v>
      </c>
      <c r="E45" s="61" t="s">
        <v>401</v>
      </c>
      <c r="F45" s="59" t="s">
        <v>402</v>
      </c>
      <c r="G45" s="137" t="s">
        <v>327</v>
      </c>
      <c r="H45" s="76">
        <f>Card_main!B27</f>
        <v>0</v>
      </c>
      <c r="I45" s="76" t="str">
        <f>Card_main!C27</f>
        <v>Hab</v>
      </c>
      <c r="J45" s="76" t="str">
        <f>Card_main!D27</f>
        <v>Com</v>
      </c>
      <c r="K45">
        <f t="shared" si="15"/>
      </c>
      <c r="L45">
        <f t="shared" si="16"/>
      </c>
      <c r="M45">
        <f t="shared" si="17"/>
      </c>
      <c r="N45">
        <f t="shared" si="18"/>
        <v>0.04000000000000003</v>
      </c>
      <c r="O45">
        <f t="shared" si="20"/>
        <v>26</v>
      </c>
      <c r="P45" s="38">
        <f t="shared" si="21"/>
      </c>
      <c r="Q45" s="38">
        <f t="shared" si="22"/>
      </c>
      <c r="R45">
        <f ca="1" t="shared" si="23"/>
      </c>
      <c r="S45">
        <f ca="1" t="shared" si="24"/>
      </c>
      <c r="T45">
        <f ca="1" t="shared" si="25"/>
      </c>
      <c r="U45">
        <f ca="1" t="shared" si="26"/>
      </c>
      <c r="V45">
        <f t="shared" si="27"/>
      </c>
      <c r="W45">
        <f ca="1" t="shared" si="19"/>
      </c>
      <c r="X45">
        <f t="shared" si="28"/>
      </c>
      <c r="AL45">
        <f ca="1" t="shared" si="29"/>
      </c>
    </row>
    <row r="46" spans="1:38" ht="15">
      <c r="A46">
        <v>45</v>
      </c>
      <c r="B46">
        <f>IF(A46&gt;N$383,"",$D$2*10000+Calculations!A46)</f>
      </c>
      <c r="C46">
        <f t="shared" si="0"/>
      </c>
      <c r="D46" s="59" t="s">
        <v>886</v>
      </c>
      <c r="E46" s="61" t="s">
        <v>403</v>
      </c>
      <c r="F46" s="59" t="s">
        <v>404</v>
      </c>
      <c r="G46" s="137" t="s">
        <v>328</v>
      </c>
      <c r="H46" s="76">
        <f>Card_main!B28</f>
        <v>0</v>
      </c>
      <c r="I46" s="76" t="str">
        <f>Card_main!C28</f>
        <v>Hab</v>
      </c>
      <c r="J46" s="76" t="str">
        <f>Card_main!D28</f>
        <v>Com</v>
      </c>
      <c r="K46">
        <f t="shared" si="15"/>
      </c>
      <c r="L46">
        <f t="shared" si="16"/>
      </c>
      <c r="M46">
        <f t="shared" si="17"/>
      </c>
      <c r="N46">
        <f t="shared" si="18"/>
        <v>0.04100000000000003</v>
      </c>
      <c r="O46">
        <f t="shared" si="20"/>
        <v>27</v>
      </c>
      <c r="P46" s="38">
        <f t="shared" si="21"/>
      </c>
      <c r="Q46" s="38">
        <f t="shared" si="22"/>
      </c>
      <c r="R46">
        <f ca="1" t="shared" si="23"/>
      </c>
      <c r="S46">
        <f ca="1" t="shared" si="24"/>
      </c>
      <c r="T46">
        <f ca="1" t="shared" si="25"/>
      </c>
      <c r="U46">
        <f ca="1" t="shared" si="26"/>
      </c>
      <c r="V46">
        <f t="shared" si="27"/>
      </c>
      <c r="W46">
        <f ca="1" t="shared" si="19"/>
      </c>
      <c r="X46">
        <f t="shared" si="28"/>
      </c>
      <c r="AL46">
        <f ca="1" t="shared" si="29"/>
      </c>
    </row>
    <row r="47" spans="1:38" ht="15">
      <c r="A47">
        <v>46</v>
      </c>
      <c r="B47">
        <f>IF(A47&gt;N$383,"",$D$2*10000+Calculations!A47)</f>
      </c>
      <c r="C47">
        <f t="shared" si="0"/>
      </c>
      <c r="D47" s="59" t="s">
        <v>887</v>
      </c>
      <c r="E47" s="61" t="s">
        <v>405</v>
      </c>
      <c r="F47" s="59" t="s">
        <v>406</v>
      </c>
      <c r="G47" s="137" t="s">
        <v>329</v>
      </c>
      <c r="H47" s="76">
        <f>Card_main!B29</f>
        <v>0</v>
      </c>
      <c r="I47" s="76" t="str">
        <f>Card_main!C29</f>
        <v>Hab</v>
      </c>
      <c r="J47" s="76" t="str">
        <f>Card_main!D29</f>
        <v>Com</v>
      </c>
      <c r="K47">
        <f t="shared" si="15"/>
      </c>
      <c r="L47">
        <f t="shared" si="16"/>
      </c>
      <c r="M47">
        <f t="shared" si="17"/>
      </c>
      <c r="N47">
        <f t="shared" si="18"/>
        <v>0.04200000000000003</v>
      </c>
      <c r="O47">
        <f t="shared" si="20"/>
        <v>28</v>
      </c>
      <c r="P47" s="38">
        <f t="shared" si="21"/>
      </c>
      <c r="Q47" s="38">
        <f t="shared" si="22"/>
      </c>
      <c r="R47">
        <f ca="1" t="shared" si="23"/>
      </c>
      <c r="S47">
        <f ca="1" t="shared" si="24"/>
      </c>
      <c r="T47">
        <f ca="1" t="shared" si="25"/>
      </c>
      <c r="U47">
        <f ca="1" t="shared" si="26"/>
      </c>
      <c r="V47">
        <f t="shared" si="27"/>
      </c>
      <c r="W47">
        <f ca="1" t="shared" si="19"/>
      </c>
      <c r="X47">
        <f t="shared" si="28"/>
      </c>
      <c r="AL47">
        <f ca="1" t="shared" si="29"/>
      </c>
    </row>
    <row r="48" spans="1:38" ht="15">
      <c r="A48" s="38">
        <v>47</v>
      </c>
      <c r="B48">
        <f>IF(A48&gt;N$383,"",$D$2*10000+Calculations!A48)</f>
      </c>
      <c r="C48">
        <f t="shared" si="0"/>
      </c>
      <c r="D48" s="59" t="s">
        <v>888</v>
      </c>
      <c r="E48" s="61" t="s">
        <v>1198</v>
      </c>
      <c r="F48" s="59" t="s">
        <v>408</v>
      </c>
      <c r="G48" s="137" t="s">
        <v>317</v>
      </c>
      <c r="H48" s="76">
        <f>Card_main!B30</f>
        <v>0</v>
      </c>
      <c r="I48" s="76" t="str">
        <f>Card_main!C30</f>
        <v>Hab</v>
      </c>
      <c r="J48" s="76" t="str">
        <f>Card_main!D30</f>
        <v>Com</v>
      </c>
      <c r="K48">
        <f t="shared" si="15"/>
      </c>
      <c r="L48">
        <f t="shared" si="16"/>
      </c>
      <c r="M48">
        <f t="shared" si="17"/>
      </c>
      <c r="N48">
        <f t="shared" si="18"/>
        <v>0.04300000000000003</v>
      </c>
      <c r="O48">
        <f t="shared" si="20"/>
        <v>29</v>
      </c>
      <c r="P48" s="38">
        <f t="shared" si="21"/>
      </c>
      <c r="Q48" s="38">
        <f t="shared" si="22"/>
      </c>
      <c r="R48">
        <f ca="1" t="shared" si="23"/>
      </c>
      <c r="S48">
        <f ca="1" t="shared" si="24"/>
      </c>
      <c r="T48">
        <f ca="1" t="shared" si="25"/>
      </c>
      <c r="U48">
        <f ca="1" t="shared" si="26"/>
      </c>
      <c r="V48">
        <f t="shared" si="27"/>
      </c>
      <c r="W48">
        <f ca="1" t="shared" si="19"/>
      </c>
      <c r="X48">
        <f t="shared" si="28"/>
      </c>
      <c r="AL48">
        <f ca="1" t="shared" si="29"/>
      </c>
    </row>
    <row r="49" spans="1:38" ht="15">
      <c r="A49">
        <v>48</v>
      </c>
      <c r="B49">
        <f>IF(A49&gt;N$383,"",$D$2*10000+Calculations!A49)</f>
      </c>
      <c r="C49">
        <f t="shared" si="0"/>
      </c>
      <c r="D49" s="59" t="s">
        <v>889</v>
      </c>
      <c r="E49" s="62" t="s">
        <v>166</v>
      </c>
      <c r="F49" s="59" t="s">
        <v>409</v>
      </c>
      <c r="G49" s="137" t="s">
        <v>334</v>
      </c>
      <c r="H49" s="76">
        <f>Card_main!B31</f>
        <v>0</v>
      </c>
      <c r="I49" s="76" t="str">
        <f>Card_main!C31</f>
        <v>Hab</v>
      </c>
      <c r="J49" s="76" t="str">
        <f>Card_main!D31</f>
        <v>Com</v>
      </c>
      <c r="K49">
        <f t="shared" si="15"/>
      </c>
      <c r="L49">
        <f t="shared" si="16"/>
      </c>
      <c r="M49">
        <f t="shared" si="17"/>
      </c>
      <c r="N49">
        <f t="shared" si="18"/>
        <v>0.04400000000000003</v>
      </c>
      <c r="O49">
        <f t="shared" si="20"/>
        <v>30</v>
      </c>
      <c r="P49" s="38">
        <f t="shared" si="21"/>
      </c>
      <c r="Q49" s="38">
        <f t="shared" si="22"/>
      </c>
      <c r="R49">
        <f ca="1" t="shared" si="23"/>
      </c>
      <c r="S49">
        <f ca="1" t="shared" si="24"/>
      </c>
      <c r="T49">
        <f ca="1" t="shared" si="25"/>
      </c>
      <c r="U49">
        <f ca="1" t="shared" si="26"/>
      </c>
      <c r="V49">
        <f t="shared" si="27"/>
      </c>
      <c r="W49">
        <f ca="1" t="shared" si="19"/>
      </c>
      <c r="X49">
        <f t="shared" si="28"/>
      </c>
      <c r="AL49">
        <f ca="1" t="shared" si="29"/>
      </c>
    </row>
    <row r="50" spans="1:38" ht="15">
      <c r="A50">
        <v>49</v>
      </c>
      <c r="B50">
        <f>IF(A50&gt;N$383,"",$D$2*10000+Calculations!A50)</f>
      </c>
      <c r="C50">
        <f t="shared" si="0"/>
      </c>
      <c r="D50" s="59" t="s">
        <v>890</v>
      </c>
      <c r="E50" s="61" t="s">
        <v>410</v>
      </c>
      <c r="F50" s="59" t="s">
        <v>411</v>
      </c>
      <c r="G50" s="137" t="s">
        <v>330</v>
      </c>
      <c r="H50" s="76">
        <f>Card_main!B32</f>
        <v>0</v>
      </c>
      <c r="I50" s="76" t="str">
        <f>Card_main!C32</f>
        <v>Hab</v>
      </c>
      <c r="J50" s="76" t="str">
        <f>Card_main!D32</f>
        <v>Com</v>
      </c>
      <c r="K50">
        <f t="shared" si="15"/>
      </c>
      <c r="L50">
        <f t="shared" si="16"/>
      </c>
      <c r="M50">
        <f t="shared" si="17"/>
      </c>
      <c r="N50">
        <f t="shared" si="18"/>
        <v>0.04500000000000003</v>
      </c>
      <c r="O50">
        <f t="shared" si="20"/>
        <v>31</v>
      </c>
      <c r="P50" s="38">
        <f t="shared" si="21"/>
      </c>
      <c r="Q50" s="38">
        <f t="shared" si="22"/>
      </c>
      <c r="R50">
        <f ca="1" t="shared" si="23"/>
      </c>
      <c r="S50">
        <f ca="1" t="shared" si="24"/>
      </c>
      <c r="T50">
        <f ca="1" t="shared" si="25"/>
      </c>
      <c r="U50">
        <f ca="1" t="shared" si="26"/>
      </c>
      <c r="V50">
        <f t="shared" si="27"/>
      </c>
      <c r="W50">
        <f ca="1" t="shared" si="19"/>
      </c>
      <c r="X50">
        <f t="shared" si="28"/>
      </c>
      <c r="AL50">
        <f ca="1" t="shared" si="29"/>
      </c>
    </row>
    <row r="51" spans="1:38" ht="15">
      <c r="A51" s="38">
        <v>50</v>
      </c>
      <c r="B51">
        <f>IF(A51&gt;N$383,"",$D$2*10000+Calculations!A51)</f>
      </c>
      <c r="C51">
        <f t="shared" si="0"/>
      </c>
      <c r="D51" s="59" t="s">
        <v>1199</v>
      </c>
      <c r="E51" s="61" t="s">
        <v>1200</v>
      </c>
      <c r="F51" s="59" t="s">
        <v>1201</v>
      </c>
      <c r="G51" s="137" t="s">
        <v>1202</v>
      </c>
      <c r="H51" s="76">
        <f>Card_main!B33</f>
        <v>0</v>
      </c>
      <c r="I51" s="76" t="str">
        <f>Card_main!C33</f>
        <v>Hab</v>
      </c>
      <c r="J51" s="76" t="str">
        <f>Card_main!D33</f>
        <v>Com</v>
      </c>
      <c r="K51">
        <f t="shared" si="15"/>
      </c>
      <c r="L51">
        <f t="shared" si="16"/>
      </c>
      <c r="M51">
        <f t="shared" si="17"/>
      </c>
      <c r="N51">
        <f t="shared" si="18"/>
        <v>0.046000000000000034</v>
      </c>
      <c r="O51">
        <f t="shared" si="20"/>
        <v>32</v>
      </c>
      <c r="P51" s="38">
        <f t="shared" si="21"/>
      </c>
      <c r="Q51" s="38">
        <f t="shared" si="22"/>
      </c>
      <c r="R51">
        <f ca="1" t="shared" si="23"/>
      </c>
      <c r="S51">
        <f ca="1" t="shared" si="24"/>
      </c>
      <c r="T51">
        <f ca="1" t="shared" si="25"/>
      </c>
      <c r="U51">
        <f ca="1" t="shared" si="26"/>
      </c>
      <c r="V51">
        <f t="shared" si="27"/>
      </c>
      <c r="W51">
        <f ca="1" t="shared" si="19"/>
      </c>
      <c r="X51">
        <f t="shared" si="28"/>
      </c>
      <c r="AL51">
        <f ca="1" t="shared" si="29"/>
      </c>
    </row>
    <row r="52" spans="1:38" ht="15">
      <c r="A52">
        <v>51</v>
      </c>
      <c r="B52">
        <f>IF(A52&gt;N$383,"",$D$2*10000+Calculations!A52)</f>
      </c>
      <c r="C52">
        <f t="shared" si="0"/>
      </c>
      <c r="D52" s="59" t="s">
        <v>891</v>
      </c>
      <c r="E52" s="61" t="s">
        <v>412</v>
      </c>
      <c r="F52" s="59" t="s">
        <v>413</v>
      </c>
      <c r="G52" s="137" t="s">
        <v>331</v>
      </c>
      <c r="H52" s="76">
        <f>Card_main!B34</f>
        <v>0</v>
      </c>
      <c r="I52" s="76" t="str">
        <f>Card_main!C34</f>
        <v>Hab</v>
      </c>
      <c r="J52" s="76" t="str">
        <f>Card_main!D34</f>
        <v>Com</v>
      </c>
      <c r="K52">
        <f t="shared" si="15"/>
      </c>
      <c r="L52">
        <f t="shared" si="16"/>
      </c>
      <c r="M52">
        <f t="shared" si="17"/>
      </c>
      <c r="N52">
        <f t="shared" si="18"/>
        <v>0.047000000000000035</v>
      </c>
      <c r="O52">
        <f t="shared" si="20"/>
        <v>33</v>
      </c>
      <c r="P52" s="38">
        <f t="shared" si="21"/>
      </c>
      <c r="Q52" s="38">
        <f t="shared" si="22"/>
      </c>
      <c r="R52">
        <f ca="1" t="shared" si="23"/>
      </c>
      <c r="S52">
        <f ca="1" t="shared" si="24"/>
      </c>
      <c r="T52">
        <f ca="1" t="shared" si="25"/>
      </c>
      <c r="U52">
        <f ca="1" t="shared" si="26"/>
      </c>
      <c r="V52">
        <f t="shared" si="27"/>
      </c>
      <c r="W52">
        <f ca="1" t="shared" si="19"/>
      </c>
      <c r="X52">
        <f t="shared" si="28"/>
      </c>
      <c r="AL52">
        <f ca="1" t="shared" si="29"/>
      </c>
    </row>
    <row r="53" spans="1:38" ht="15">
      <c r="A53">
        <v>52</v>
      </c>
      <c r="B53">
        <f>IF(A53&gt;N$383,"",$D$2*10000+Calculations!A53)</f>
      </c>
      <c r="C53">
        <f t="shared" si="0"/>
      </c>
      <c r="D53" s="59" t="s">
        <v>892</v>
      </c>
      <c r="E53" s="61" t="s">
        <v>414</v>
      </c>
      <c r="F53" s="59" t="s">
        <v>415</v>
      </c>
      <c r="G53" s="137" t="s">
        <v>416</v>
      </c>
      <c r="H53" s="76">
        <f>Card_main!B35</f>
        <v>0</v>
      </c>
      <c r="I53" s="76" t="str">
        <f>Card_main!C35</f>
        <v>Hab</v>
      </c>
      <c r="J53" s="76" t="str">
        <f>Card_main!D35</f>
        <v>Com</v>
      </c>
      <c r="K53">
        <f t="shared" si="15"/>
      </c>
      <c r="L53">
        <f t="shared" si="16"/>
      </c>
      <c r="M53">
        <f t="shared" si="17"/>
      </c>
      <c r="N53">
        <f t="shared" si="18"/>
        <v>0.048000000000000036</v>
      </c>
      <c r="O53">
        <f t="shared" si="20"/>
        <v>34</v>
      </c>
      <c r="P53" s="38">
        <f t="shared" si="21"/>
      </c>
      <c r="Q53" s="38">
        <f t="shared" si="22"/>
      </c>
      <c r="R53">
        <f ca="1" t="shared" si="23"/>
      </c>
      <c r="S53">
        <f ca="1" t="shared" si="24"/>
      </c>
      <c r="T53">
        <f ca="1" t="shared" si="25"/>
      </c>
      <c r="U53">
        <f ca="1" t="shared" si="26"/>
      </c>
      <c r="V53">
        <f t="shared" si="27"/>
      </c>
      <c r="W53">
        <f ca="1" t="shared" si="19"/>
      </c>
      <c r="X53">
        <f t="shared" si="28"/>
      </c>
      <c r="AL53">
        <f ca="1" t="shared" si="29"/>
      </c>
    </row>
    <row r="54" spans="1:38" ht="15">
      <c r="A54" s="38">
        <v>53</v>
      </c>
      <c r="B54">
        <f>IF(A54&gt;N$383,"",$D$2*10000+Calculations!A54)</f>
      </c>
      <c r="C54">
        <f t="shared" si="0"/>
      </c>
      <c r="D54" s="59" t="s">
        <v>893</v>
      </c>
      <c r="E54" s="61" t="s">
        <v>1203</v>
      </c>
      <c r="F54" s="59" t="s">
        <v>417</v>
      </c>
      <c r="G54" s="137" t="s">
        <v>156</v>
      </c>
      <c r="H54" s="76">
        <f>Card_main!B36</f>
        <v>0</v>
      </c>
      <c r="I54" s="76" t="str">
        <f>Card_main!C36</f>
        <v>Hab</v>
      </c>
      <c r="J54" s="76" t="str">
        <f>Card_main!D36</f>
        <v>Com</v>
      </c>
      <c r="K54">
        <f t="shared" si="15"/>
      </c>
      <c r="L54">
        <f t="shared" si="16"/>
      </c>
      <c r="M54">
        <f t="shared" si="17"/>
      </c>
      <c r="N54">
        <f t="shared" si="18"/>
        <v>0.04900000000000004</v>
      </c>
      <c r="O54">
        <f t="shared" si="20"/>
        <v>35</v>
      </c>
      <c r="P54" s="38">
        <f t="shared" si="21"/>
      </c>
      <c r="Q54" s="38">
        <f t="shared" si="22"/>
      </c>
      <c r="R54">
        <f ca="1" t="shared" si="23"/>
      </c>
      <c r="S54">
        <f ca="1" t="shared" si="24"/>
      </c>
      <c r="T54">
        <f ca="1" t="shared" si="25"/>
      </c>
      <c r="U54">
        <f ca="1" t="shared" si="26"/>
      </c>
      <c r="V54">
        <f t="shared" si="27"/>
      </c>
      <c r="W54">
        <f ca="1" t="shared" si="19"/>
      </c>
      <c r="X54">
        <f t="shared" si="28"/>
      </c>
      <c r="AL54">
        <f ca="1" t="shared" si="29"/>
      </c>
    </row>
    <row r="55" spans="1:38" ht="15">
      <c r="A55">
        <v>54</v>
      </c>
      <c r="B55">
        <f>IF(A55&gt;N$383,"",$D$2*10000+Calculations!A55)</f>
      </c>
      <c r="C55">
        <f t="shared" si="0"/>
      </c>
      <c r="D55" s="59" t="s">
        <v>894</v>
      </c>
      <c r="E55" s="61" t="s">
        <v>418</v>
      </c>
      <c r="F55" s="59" t="s">
        <v>419</v>
      </c>
      <c r="G55" s="137" t="s">
        <v>157</v>
      </c>
      <c r="H55" s="76">
        <f>Card_main!F2</f>
        <v>0</v>
      </c>
      <c r="I55" s="76" t="str">
        <f>Card_main!G2</f>
        <v>Hab</v>
      </c>
      <c r="J55" s="76" t="str">
        <f>Card_main!H2</f>
        <v>Com</v>
      </c>
      <c r="K55">
        <f t="shared" si="15"/>
      </c>
      <c r="L55">
        <f t="shared" si="16"/>
      </c>
      <c r="M55">
        <f t="shared" si="17"/>
      </c>
      <c r="N55">
        <f t="shared" si="18"/>
        <v>0.05000000000000004</v>
      </c>
      <c r="O55">
        <f t="shared" si="20"/>
        <v>36</v>
      </c>
      <c r="P55" s="38">
        <f t="shared" si="21"/>
      </c>
      <c r="Q55" s="38">
        <f t="shared" si="22"/>
      </c>
      <c r="R55">
        <f ca="1" t="shared" si="23"/>
      </c>
      <c r="S55">
        <f ca="1" t="shared" si="24"/>
      </c>
      <c r="T55">
        <f ca="1" t="shared" si="25"/>
      </c>
      <c r="U55">
        <f ca="1" t="shared" si="26"/>
      </c>
      <c r="V55">
        <f t="shared" si="27"/>
      </c>
      <c r="W55">
        <f ca="1" t="shared" si="19"/>
      </c>
      <c r="X55">
        <f t="shared" si="28"/>
      </c>
      <c r="AL55">
        <f ca="1" t="shared" si="29"/>
      </c>
    </row>
    <row r="56" spans="1:38" ht="15">
      <c r="A56">
        <v>55</v>
      </c>
      <c r="B56">
        <f>IF(A56&gt;N$383,"",$D$2*10000+Calculations!A56)</f>
      </c>
      <c r="C56">
        <f t="shared" si="0"/>
      </c>
      <c r="D56" s="59" t="s">
        <v>1204</v>
      </c>
      <c r="E56" s="63" t="s">
        <v>1205</v>
      </c>
      <c r="F56" s="59" t="s">
        <v>1206</v>
      </c>
      <c r="G56" s="137" t="s">
        <v>1207</v>
      </c>
      <c r="H56" s="76">
        <f>Card_main!F3</f>
        <v>0</v>
      </c>
      <c r="I56" s="76" t="str">
        <f>Card_main!G3</f>
        <v>Hab</v>
      </c>
      <c r="J56" s="76" t="str">
        <f>Card_main!H3</f>
        <v>Com</v>
      </c>
      <c r="K56">
        <f t="shared" si="15"/>
      </c>
      <c r="L56">
        <f t="shared" si="16"/>
      </c>
      <c r="M56">
        <f t="shared" si="17"/>
      </c>
      <c r="N56">
        <f t="shared" si="18"/>
        <v>0.05100000000000004</v>
      </c>
      <c r="O56">
        <f t="shared" si="20"/>
        <v>37</v>
      </c>
      <c r="P56" s="38">
        <f t="shared" si="21"/>
      </c>
      <c r="Q56" s="38">
        <f t="shared" si="22"/>
      </c>
      <c r="R56">
        <f ca="1" t="shared" si="23"/>
      </c>
      <c r="S56">
        <f ca="1" t="shared" si="24"/>
      </c>
      <c r="T56">
        <f ca="1" t="shared" si="25"/>
      </c>
      <c r="U56">
        <f ca="1" t="shared" si="26"/>
      </c>
      <c r="V56">
        <f t="shared" si="27"/>
      </c>
      <c r="W56">
        <f ca="1" t="shared" si="19"/>
      </c>
      <c r="X56">
        <f t="shared" si="28"/>
      </c>
      <c r="AL56">
        <f ca="1" t="shared" si="29"/>
      </c>
    </row>
    <row r="57" spans="1:38" ht="15">
      <c r="A57" s="38">
        <v>56</v>
      </c>
      <c r="B57">
        <f>IF(A57&gt;N$383,"",$D$2*10000+Calculations!A57)</f>
      </c>
      <c r="C57">
        <f t="shared" si="0"/>
      </c>
      <c r="D57" s="59" t="s">
        <v>895</v>
      </c>
      <c r="E57" s="63" t="s">
        <v>1479</v>
      </c>
      <c r="F57" s="59" t="s">
        <v>420</v>
      </c>
      <c r="G57" s="137" t="s">
        <v>333</v>
      </c>
      <c r="H57" s="76">
        <f>Card_main!F4</f>
        <v>0</v>
      </c>
      <c r="I57" s="76" t="str">
        <f>Card_main!G4</f>
        <v>Hab</v>
      </c>
      <c r="J57" s="76" t="str">
        <f>Card_main!H4</f>
        <v>Com</v>
      </c>
      <c r="K57">
        <f t="shared" si="15"/>
      </c>
      <c r="L57">
        <f t="shared" si="16"/>
      </c>
      <c r="M57">
        <f t="shared" si="17"/>
      </c>
      <c r="N57">
        <f t="shared" si="18"/>
        <v>0.05200000000000004</v>
      </c>
      <c r="O57">
        <f t="shared" si="20"/>
        <v>38</v>
      </c>
      <c r="P57" s="38">
        <f t="shared" si="21"/>
      </c>
      <c r="Q57" s="38">
        <f t="shared" si="22"/>
      </c>
      <c r="R57">
        <f ca="1" t="shared" si="23"/>
      </c>
      <c r="S57">
        <f ca="1" t="shared" si="24"/>
      </c>
      <c r="T57">
        <f ca="1" t="shared" si="25"/>
      </c>
      <c r="U57">
        <f ca="1" t="shared" si="26"/>
      </c>
      <c r="V57">
        <f t="shared" si="27"/>
      </c>
      <c r="W57">
        <f ca="1" t="shared" si="19"/>
      </c>
      <c r="X57">
        <f t="shared" si="28"/>
      </c>
      <c r="AL57">
        <f ca="1" t="shared" si="29"/>
      </c>
    </row>
    <row r="58" spans="1:38" ht="15">
      <c r="A58">
        <v>57</v>
      </c>
      <c r="B58">
        <f>IF(A58&gt;N$383,"",$D$2*10000+Calculations!A58)</f>
      </c>
      <c r="C58">
        <f t="shared" si="0"/>
      </c>
      <c r="D58" s="59" t="s">
        <v>896</v>
      </c>
      <c r="E58" s="61" t="s">
        <v>421</v>
      </c>
      <c r="F58" s="59" t="s">
        <v>422</v>
      </c>
      <c r="G58" s="137" t="s">
        <v>423</v>
      </c>
      <c r="H58" s="76">
        <f>Card_main!F5</f>
        <v>0</v>
      </c>
      <c r="I58" s="76" t="str">
        <f>Card_main!G5</f>
        <v>Hab</v>
      </c>
      <c r="J58" s="76" t="str">
        <f>Card_main!H5</f>
        <v>Com</v>
      </c>
      <c r="K58">
        <f t="shared" si="15"/>
      </c>
      <c r="L58">
        <f t="shared" si="16"/>
      </c>
      <c r="M58">
        <f t="shared" si="17"/>
      </c>
      <c r="N58">
        <f t="shared" si="18"/>
        <v>0.05300000000000004</v>
      </c>
      <c r="O58">
        <f t="shared" si="20"/>
        <v>39</v>
      </c>
      <c r="P58" s="38">
        <f t="shared" si="21"/>
      </c>
      <c r="Q58" s="38">
        <f t="shared" si="22"/>
      </c>
      <c r="R58">
        <f ca="1" t="shared" si="23"/>
      </c>
      <c r="S58">
        <f ca="1" t="shared" si="24"/>
      </c>
      <c r="T58">
        <f ca="1" t="shared" si="25"/>
      </c>
      <c r="U58">
        <f ca="1" t="shared" si="26"/>
      </c>
      <c r="V58">
        <f t="shared" si="27"/>
      </c>
      <c r="W58">
        <f ca="1" t="shared" si="19"/>
      </c>
      <c r="X58">
        <f t="shared" si="28"/>
      </c>
      <c r="AL58">
        <f ca="1" t="shared" si="29"/>
      </c>
    </row>
    <row r="59" spans="1:38" ht="15">
      <c r="A59">
        <v>58</v>
      </c>
      <c r="B59">
        <f>IF(A59&gt;N$383,"",$D$2*10000+Calculations!A59)</f>
      </c>
      <c r="C59">
        <f t="shared" si="0"/>
      </c>
      <c r="D59" s="59" t="s">
        <v>897</v>
      </c>
      <c r="E59" s="60" t="s">
        <v>424</v>
      </c>
      <c r="F59" s="59" t="s">
        <v>425</v>
      </c>
      <c r="G59" s="137" t="s">
        <v>335</v>
      </c>
      <c r="H59" s="76">
        <f>Card_main!F6</f>
        <v>0</v>
      </c>
      <c r="I59" s="76" t="str">
        <f>Card_main!G6</f>
        <v>Hab</v>
      </c>
      <c r="J59" s="76" t="str">
        <f>Card_main!H6</f>
        <v>Com</v>
      </c>
      <c r="K59">
        <f t="shared" si="15"/>
      </c>
      <c r="L59">
        <f t="shared" si="16"/>
      </c>
      <c r="M59">
        <f t="shared" si="17"/>
      </c>
      <c r="N59">
        <f t="shared" si="18"/>
        <v>0.05400000000000004</v>
      </c>
      <c r="O59">
        <f t="shared" si="20"/>
        <v>40</v>
      </c>
      <c r="P59" s="38">
        <f t="shared" si="21"/>
      </c>
      <c r="Q59" s="38">
        <f t="shared" si="22"/>
      </c>
      <c r="R59">
        <f ca="1" t="shared" si="23"/>
      </c>
      <c r="S59">
        <f ca="1" t="shared" si="24"/>
      </c>
      <c r="T59">
        <f ca="1" t="shared" si="25"/>
      </c>
      <c r="U59">
        <f ca="1" t="shared" si="26"/>
      </c>
      <c r="V59">
        <f t="shared" si="27"/>
      </c>
      <c r="W59">
        <f ca="1" t="shared" si="19"/>
      </c>
      <c r="X59">
        <f t="shared" si="28"/>
      </c>
      <c r="AL59">
        <f ca="1" t="shared" si="29"/>
      </c>
    </row>
    <row r="60" spans="1:38" ht="15">
      <c r="A60" s="38">
        <v>59</v>
      </c>
      <c r="B60">
        <f>IF(A60&gt;N$383,"",$D$2*10000+Calculations!A60)</f>
      </c>
      <c r="C60">
        <f t="shared" si="0"/>
      </c>
      <c r="D60" s="59" t="s">
        <v>898</v>
      </c>
      <c r="E60" s="60" t="s">
        <v>426</v>
      </c>
      <c r="F60" s="59" t="s">
        <v>427</v>
      </c>
      <c r="G60" s="137" t="s">
        <v>336</v>
      </c>
      <c r="H60" s="76">
        <f>Card_main!F7</f>
        <v>0</v>
      </c>
      <c r="I60" s="76" t="str">
        <f>Card_main!G7</f>
        <v>Hab</v>
      </c>
      <c r="J60" s="76" t="str">
        <f>Card_main!H7</f>
        <v>Com</v>
      </c>
      <c r="K60">
        <f t="shared" si="15"/>
      </c>
      <c r="L60">
        <f t="shared" si="16"/>
      </c>
      <c r="M60">
        <f t="shared" si="17"/>
      </c>
      <c r="N60">
        <f t="shared" si="18"/>
        <v>0.05500000000000004</v>
      </c>
      <c r="O60">
        <f t="shared" si="20"/>
        <v>41</v>
      </c>
      <c r="P60" s="38">
        <f t="shared" si="21"/>
      </c>
      <c r="Q60" s="38">
        <f t="shared" si="22"/>
      </c>
      <c r="R60">
        <f ca="1" t="shared" si="23"/>
      </c>
      <c r="S60">
        <f ca="1" t="shared" si="24"/>
      </c>
      <c r="T60">
        <f ca="1" t="shared" si="25"/>
      </c>
      <c r="U60">
        <f ca="1" t="shared" si="26"/>
      </c>
      <c r="V60">
        <f t="shared" si="27"/>
      </c>
      <c r="W60">
        <f ca="1" t="shared" si="19"/>
      </c>
      <c r="X60">
        <f t="shared" si="28"/>
      </c>
      <c r="AL60">
        <f ca="1" t="shared" si="29"/>
      </c>
    </row>
    <row r="61" spans="1:38" ht="15">
      <c r="A61">
        <v>60</v>
      </c>
      <c r="B61">
        <f>IF(A61&gt;N$383,"",$D$2*10000+Calculations!A61)</f>
      </c>
      <c r="C61">
        <f t="shared" si="0"/>
      </c>
      <c r="D61" s="59" t="s">
        <v>899</v>
      </c>
      <c r="E61" s="61" t="s">
        <v>428</v>
      </c>
      <c r="F61" s="59" t="s">
        <v>429</v>
      </c>
      <c r="G61" s="137" t="s">
        <v>332</v>
      </c>
      <c r="H61" s="76">
        <f>Card_main!F8</f>
        <v>0</v>
      </c>
      <c r="I61" s="76" t="str">
        <f>Card_main!G8</f>
        <v>Hab</v>
      </c>
      <c r="J61" s="76" t="str">
        <f>Card_main!H8</f>
        <v>Com</v>
      </c>
      <c r="K61">
        <f t="shared" si="15"/>
      </c>
      <c r="L61">
        <f t="shared" si="16"/>
      </c>
      <c r="M61">
        <f t="shared" si="17"/>
      </c>
      <c r="N61">
        <f t="shared" si="18"/>
        <v>0.05600000000000004</v>
      </c>
      <c r="O61">
        <f t="shared" si="20"/>
        <v>42</v>
      </c>
      <c r="P61" s="38">
        <f t="shared" si="21"/>
      </c>
      <c r="Q61" s="38">
        <f t="shared" si="22"/>
      </c>
      <c r="R61">
        <f ca="1" t="shared" si="23"/>
      </c>
      <c r="S61">
        <f ca="1" t="shared" si="24"/>
      </c>
      <c r="T61">
        <f ca="1" t="shared" si="25"/>
      </c>
      <c r="U61">
        <f ca="1" t="shared" si="26"/>
      </c>
      <c r="V61">
        <f t="shared" si="27"/>
      </c>
      <c r="W61">
        <f ca="1" t="shared" si="19"/>
      </c>
      <c r="X61">
        <f t="shared" si="28"/>
      </c>
      <c r="AL61">
        <f ca="1" t="shared" si="29"/>
      </c>
    </row>
    <row r="62" spans="1:38" ht="15">
      <c r="A62">
        <v>61</v>
      </c>
      <c r="B62">
        <f>IF(A62&gt;N$383,"",$D$2*10000+Calculations!A62)</f>
      </c>
      <c r="C62">
        <f t="shared" si="0"/>
      </c>
      <c r="D62" s="59" t="s">
        <v>900</v>
      </c>
      <c r="E62" s="61" t="s">
        <v>430</v>
      </c>
      <c r="F62" s="59" t="s">
        <v>431</v>
      </c>
      <c r="G62" s="137" t="s">
        <v>337</v>
      </c>
      <c r="H62" s="76">
        <f>Card_main!F9</f>
        <v>0</v>
      </c>
      <c r="I62" s="76" t="str">
        <f>Card_main!G9</f>
        <v>Hab</v>
      </c>
      <c r="J62" s="76" t="str">
        <f>Card_main!H9</f>
        <v>Com</v>
      </c>
      <c r="K62">
        <f t="shared" si="15"/>
      </c>
      <c r="L62">
        <f t="shared" si="16"/>
      </c>
      <c r="M62">
        <f t="shared" si="17"/>
      </c>
      <c r="N62">
        <f t="shared" si="18"/>
        <v>0.057000000000000044</v>
      </c>
      <c r="O62">
        <f t="shared" si="20"/>
        <v>43</v>
      </c>
      <c r="P62" s="38">
        <f t="shared" si="21"/>
      </c>
      <c r="Q62" s="38">
        <f t="shared" si="22"/>
      </c>
      <c r="R62">
        <f ca="1" t="shared" si="23"/>
      </c>
      <c r="S62">
        <f ca="1" t="shared" si="24"/>
      </c>
      <c r="T62">
        <f ca="1" t="shared" si="25"/>
      </c>
      <c r="U62">
        <f ca="1" t="shared" si="26"/>
      </c>
      <c r="V62">
        <f t="shared" si="27"/>
      </c>
      <c r="W62">
        <f ca="1" t="shared" si="19"/>
      </c>
      <c r="X62">
        <f t="shared" si="28"/>
      </c>
      <c r="AL62">
        <f ca="1" t="shared" si="29"/>
      </c>
    </row>
    <row r="63" spans="1:38" ht="15">
      <c r="A63" s="38">
        <v>62</v>
      </c>
      <c r="B63">
        <f>IF(A63&gt;N$383,"",$D$2*10000+Calculations!A63)</f>
      </c>
      <c r="C63">
        <f t="shared" si="0"/>
      </c>
      <c r="D63" s="59" t="s">
        <v>901</v>
      </c>
      <c r="E63" s="61" t="s">
        <v>432</v>
      </c>
      <c r="F63" s="59" t="s">
        <v>433</v>
      </c>
      <c r="G63" s="137" t="s">
        <v>159</v>
      </c>
      <c r="H63" s="76">
        <f>Card_main!F10</f>
        <v>0</v>
      </c>
      <c r="I63" s="76" t="str">
        <f>Card_main!G10</f>
        <v>Hab</v>
      </c>
      <c r="J63" s="76" t="str">
        <f>Card_main!H10</f>
        <v>Com</v>
      </c>
      <c r="K63">
        <f t="shared" si="15"/>
      </c>
      <c r="L63">
        <f t="shared" si="16"/>
      </c>
      <c r="M63">
        <f t="shared" si="17"/>
      </c>
      <c r="N63">
        <f t="shared" si="18"/>
        <v>0.058000000000000045</v>
      </c>
      <c r="O63">
        <f t="shared" si="20"/>
        <v>44</v>
      </c>
      <c r="P63" s="38">
        <f t="shared" si="21"/>
      </c>
      <c r="Q63" s="38">
        <f t="shared" si="22"/>
      </c>
      <c r="R63">
        <f ca="1" t="shared" si="23"/>
      </c>
      <c r="S63">
        <f ca="1" t="shared" si="24"/>
      </c>
      <c r="T63">
        <f ca="1" t="shared" si="25"/>
      </c>
      <c r="U63">
        <f ca="1" t="shared" si="26"/>
      </c>
      <c r="V63">
        <f t="shared" si="27"/>
      </c>
      <c r="W63">
        <f ca="1" t="shared" si="19"/>
      </c>
      <c r="X63">
        <f t="shared" si="28"/>
      </c>
      <c r="AL63">
        <f ca="1" t="shared" si="29"/>
      </c>
    </row>
    <row r="64" spans="1:38" ht="15">
      <c r="A64">
        <v>63</v>
      </c>
      <c r="B64">
        <f>IF(A64&gt;N$383,"",$D$2*10000+Calculations!A64)</f>
      </c>
      <c r="C64">
        <f t="shared" si="0"/>
      </c>
      <c r="D64" s="59" t="s">
        <v>902</v>
      </c>
      <c r="E64" s="61" t="s">
        <v>434</v>
      </c>
      <c r="F64" s="59" t="s">
        <v>435</v>
      </c>
      <c r="G64" s="137" t="s">
        <v>158</v>
      </c>
      <c r="H64" s="76">
        <f>Card_main!F11</f>
        <v>0</v>
      </c>
      <c r="I64" s="76" t="str">
        <f>Card_main!G11</f>
        <v>Hab</v>
      </c>
      <c r="J64" s="76" t="str">
        <f>Card_main!H11</f>
        <v>Com</v>
      </c>
      <c r="K64">
        <f t="shared" si="15"/>
      </c>
      <c r="L64">
        <f t="shared" si="16"/>
      </c>
      <c r="M64">
        <f t="shared" si="17"/>
      </c>
      <c r="N64">
        <f t="shared" si="18"/>
        <v>0.059000000000000045</v>
      </c>
      <c r="O64">
        <f t="shared" si="20"/>
        <v>45</v>
      </c>
      <c r="P64" s="38">
        <f t="shared" si="21"/>
      </c>
      <c r="Q64" s="38">
        <f t="shared" si="22"/>
      </c>
      <c r="R64">
        <f ca="1" t="shared" si="23"/>
      </c>
      <c r="S64">
        <f ca="1" t="shared" si="24"/>
      </c>
      <c r="T64">
        <f ca="1" t="shared" si="25"/>
      </c>
      <c r="U64">
        <f ca="1" t="shared" si="26"/>
      </c>
      <c r="V64">
        <f t="shared" si="27"/>
      </c>
      <c r="W64">
        <f ca="1" t="shared" si="19"/>
      </c>
      <c r="X64">
        <f t="shared" si="28"/>
      </c>
      <c r="AL64">
        <f ca="1" t="shared" si="29"/>
      </c>
    </row>
    <row r="65" spans="1:38" ht="15">
      <c r="A65">
        <v>64</v>
      </c>
      <c r="B65">
        <f>IF(A65&gt;N$383,"",$D$2*10000+Calculations!A65)</f>
      </c>
      <c r="C65">
        <f t="shared" si="0"/>
      </c>
      <c r="D65" s="59" t="s">
        <v>903</v>
      </c>
      <c r="E65" s="61" t="s">
        <v>436</v>
      </c>
      <c r="F65" s="59" t="s">
        <v>437</v>
      </c>
      <c r="G65" s="137" t="s">
        <v>160</v>
      </c>
      <c r="H65" s="76">
        <f>Card_main!F12</f>
        <v>0</v>
      </c>
      <c r="I65" s="76" t="str">
        <f>Card_main!G12</f>
        <v>Hab</v>
      </c>
      <c r="J65" s="76" t="str">
        <f>Card_main!H12</f>
        <v>Com</v>
      </c>
      <c r="K65">
        <f t="shared" si="15"/>
      </c>
      <c r="L65">
        <f t="shared" si="16"/>
      </c>
      <c r="M65">
        <f t="shared" si="17"/>
      </c>
      <c r="N65">
        <f t="shared" si="18"/>
        <v>0.060000000000000046</v>
      </c>
      <c r="O65">
        <f t="shared" si="20"/>
        <v>46</v>
      </c>
      <c r="P65" s="38">
        <f t="shared" si="21"/>
      </c>
      <c r="Q65" s="38">
        <f t="shared" si="22"/>
      </c>
      <c r="R65">
        <f ca="1" t="shared" si="23"/>
      </c>
      <c r="S65">
        <f ca="1" t="shared" si="24"/>
      </c>
      <c r="T65">
        <f ca="1" t="shared" si="25"/>
      </c>
      <c r="U65">
        <f ca="1" t="shared" si="26"/>
      </c>
      <c r="V65">
        <f t="shared" si="27"/>
      </c>
      <c r="W65">
        <f ca="1" t="shared" si="19"/>
      </c>
      <c r="X65">
        <f t="shared" si="28"/>
      </c>
      <c r="AL65">
        <f ca="1" t="shared" si="29"/>
      </c>
    </row>
    <row r="66" spans="1:38" ht="15">
      <c r="A66" s="38">
        <v>65</v>
      </c>
      <c r="B66">
        <f>IF(A66&gt;N$383,"",$D$2*10000+Calculations!A66)</f>
      </c>
      <c r="C66">
        <f t="shared" si="0"/>
      </c>
      <c r="D66" s="59" t="s">
        <v>904</v>
      </c>
      <c r="E66" s="61" t="s">
        <v>167</v>
      </c>
      <c r="F66" s="59" t="s">
        <v>438</v>
      </c>
      <c r="G66" s="137" t="s">
        <v>305</v>
      </c>
      <c r="H66" s="76">
        <f>Card_main!F13</f>
        <v>0</v>
      </c>
      <c r="I66" s="76" t="str">
        <f>Card_main!G13</f>
        <v>Hab</v>
      </c>
      <c r="J66" s="76" t="str">
        <f>Card_main!H13</f>
        <v>Com</v>
      </c>
      <c r="K66">
        <f t="shared" si="15"/>
      </c>
      <c r="L66">
        <f t="shared" si="16"/>
      </c>
      <c r="M66">
        <f t="shared" si="17"/>
      </c>
      <c r="N66">
        <f t="shared" si="18"/>
        <v>0.06100000000000005</v>
      </c>
      <c r="O66">
        <f t="shared" si="20"/>
        <v>47</v>
      </c>
      <c r="P66" s="38">
        <f t="shared" si="21"/>
      </c>
      <c r="Q66" s="38">
        <f t="shared" si="22"/>
      </c>
      <c r="R66">
        <f ca="1" t="shared" si="23"/>
      </c>
      <c r="S66">
        <f ca="1" t="shared" si="24"/>
      </c>
      <c r="T66">
        <f ca="1" t="shared" si="25"/>
      </c>
      <c r="U66">
        <f ca="1" t="shared" si="26"/>
      </c>
      <c r="V66">
        <f t="shared" si="27"/>
      </c>
      <c r="W66">
        <f ca="1" t="shared" si="19"/>
      </c>
      <c r="X66">
        <f t="shared" si="28"/>
      </c>
      <c r="AL66">
        <f ca="1" t="shared" si="29"/>
      </c>
    </row>
    <row r="67" spans="1:38" ht="15">
      <c r="A67">
        <v>66</v>
      </c>
      <c r="B67">
        <f>IF(A67&gt;N$383,"",$D$2*10000+Calculations!A67)</f>
      </c>
      <c r="C67">
        <f aca="true" t="shared" si="30" ref="C67:C130">IF(A67&gt;N$383,"",IF(A67&gt;F$2,A67-F$2+19,A67+4))</f>
      </c>
      <c r="D67" s="59" t="s">
        <v>905</v>
      </c>
      <c r="E67" s="61" t="s">
        <v>439</v>
      </c>
      <c r="F67" s="59" t="s">
        <v>440</v>
      </c>
      <c r="G67" s="137" t="s">
        <v>307</v>
      </c>
      <c r="H67" s="76">
        <f>Card_main!F14</f>
        <v>0</v>
      </c>
      <c r="I67" s="76" t="str">
        <f>Card_main!G14</f>
        <v>Hab</v>
      </c>
      <c r="J67" s="76" t="str">
        <f>Card_main!H14</f>
        <v>Com</v>
      </c>
      <c r="K67">
        <f t="shared" si="15"/>
      </c>
      <c r="L67">
        <f t="shared" si="16"/>
      </c>
      <c r="M67">
        <f t="shared" si="17"/>
      </c>
      <c r="N67">
        <f t="shared" si="18"/>
        <v>0.06200000000000005</v>
      </c>
      <c r="O67">
        <f t="shared" si="20"/>
        <v>48</v>
      </c>
      <c r="P67" s="38">
        <f t="shared" si="21"/>
      </c>
      <c r="Q67" s="38">
        <f t="shared" si="22"/>
      </c>
      <c r="R67">
        <f ca="1" t="shared" si="23"/>
      </c>
      <c r="S67">
        <f ca="1" t="shared" si="24"/>
      </c>
      <c r="T67">
        <f ca="1" t="shared" si="25"/>
      </c>
      <c r="U67">
        <f ca="1" t="shared" si="26"/>
      </c>
      <c r="V67">
        <f t="shared" si="27"/>
      </c>
      <c r="W67">
        <f ca="1" t="shared" si="19"/>
      </c>
      <c r="X67">
        <f t="shared" si="28"/>
      </c>
      <c r="AL67">
        <f ca="1" t="shared" si="29"/>
      </c>
    </row>
    <row r="68" spans="1:38" ht="15">
      <c r="A68">
        <v>67</v>
      </c>
      <c r="B68">
        <f>IF(A68&gt;N$383,"",$D$2*10000+Calculations!A68)</f>
      </c>
      <c r="C68">
        <f t="shared" si="30"/>
      </c>
      <c r="D68" s="59" t="s">
        <v>906</v>
      </c>
      <c r="E68" s="61" t="s">
        <v>168</v>
      </c>
      <c r="F68" s="59" t="s">
        <v>442</v>
      </c>
      <c r="G68" s="137" t="s">
        <v>306</v>
      </c>
      <c r="H68" s="76">
        <f>Card_main!F15</f>
        <v>0</v>
      </c>
      <c r="I68" s="76" t="str">
        <f>Card_main!G15</f>
        <v>Hab</v>
      </c>
      <c r="J68" s="76" t="str">
        <f>Card_main!H15</f>
        <v>Com</v>
      </c>
      <c r="K68">
        <f t="shared" si="15"/>
      </c>
      <c r="L68">
        <f t="shared" si="16"/>
      </c>
      <c r="M68">
        <f t="shared" si="17"/>
      </c>
      <c r="N68">
        <f t="shared" si="18"/>
        <v>0.06300000000000004</v>
      </c>
      <c r="O68">
        <f t="shared" si="20"/>
        <v>49</v>
      </c>
      <c r="P68" s="38">
        <f t="shared" si="21"/>
      </c>
      <c r="Q68" s="38">
        <f t="shared" si="22"/>
      </c>
      <c r="R68">
        <f ca="1" t="shared" si="23"/>
      </c>
      <c r="S68">
        <f ca="1" t="shared" si="24"/>
      </c>
      <c r="T68">
        <f ca="1" t="shared" si="25"/>
      </c>
      <c r="U68">
        <f ca="1" t="shared" si="26"/>
      </c>
      <c r="V68">
        <f t="shared" si="27"/>
      </c>
      <c r="W68">
        <f ca="1" t="shared" si="19"/>
      </c>
      <c r="X68">
        <f t="shared" si="28"/>
      </c>
      <c r="AL68">
        <f ca="1" t="shared" si="29"/>
      </c>
    </row>
    <row r="69" spans="1:38" ht="15">
      <c r="A69" s="38">
        <v>68</v>
      </c>
      <c r="B69">
        <f>IF(A69&gt;N$383,"",$D$2*10000+Calculations!A69)</f>
      </c>
      <c r="C69">
        <f t="shared" si="30"/>
      </c>
      <c r="D69" s="59" t="s">
        <v>907</v>
      </c>
      <c r="E69" s="61" t="s">
        <v>443</v>
      </c>
      <c r="F69" s="59" t="s">
        <v>444</v>
      </c>
      <c r="G69" s="137" t="s">
        <v>445</v>
      </c>
      <c r="H69" s="76">
        <f>Card_main!F16</f>
        <v>0</v>
      </c>
      <c r="I69" s="76" t="str">
        <f>Card_main!G16</f>
        <v>Hab</v>
      </c>
      <c r="J69" s="76" t="str">
        <f>Card_main!H16</f>
        <v>Com</v>
      </c>
      <c r="K69">
        <f t="shared" si="15"/>
      </c>
      <c r="L69">
        <f t="shared" si="16"/>
      </c>
      <c r="M69">
        <f t="shared" si="17"/>
      </c>
      <c r="N69">
        <f t="shared" si="18"/>
        <v>0.06400000000000004</v>
      </c>
      <c r="O69">
        <f t="shared" si="20"/>
        <v>50</v>
      </c>
      <c r="P69" s="38">
        <f t="shared" si="21"/>
      </c>
      <c r="Q69" s="38">
        <f t="shared" si="22"/>
      </c>
      <c r="R69">
        <f ca="1" t="shared" si="23"/>
      </c>
      <c r="S69">
        <f ca="1" t="shared" si="24"/>
      </c>
      <c r="T69">
        <f ca="1" t="shared" si="25"/>
      </c>
      <c r="U69">
        <f ca="1" t="shared" si="26"/>
      </c>
      <c r="V69">
        <f t="shared" si="27"/>
      </c>
      <c r="W69">
        <f ca="1" t="shared" si="19"/>
      </c>
      <c r="X69">
        <f t="shared" si="28"/>
      </c>
      <c r="AL69">
        <f ca="1" t="shared" si="29"/>
      </c>
    </row>
    <row r="70" spans="1:38" ht="15">
      <c r="A70">
        <v>69</v>
      </c>
      <c r="B70">
        <f>IF(A70&gt;N$383,"",$D$2*10000+Calculations!A70)</f>
      </c>
      <c r="C70">
        <f t="shared" si="30"/>
      </c>
      <c r="D70" s="59" t="s">
        <v>908</v>
      </c>
      <c r="E70" s="61" t="s">
        <v>169</v>
      </c>
      <c r="F70" s="59" t="s">
        <v>446</v>
      </c>
      <c r="G70" s="137" t="s">
        <v>340</v>
      </c>
      <c r="H70" s="76">
        <f>Card_main!F17</f>
        <v>0</v>
      </c>
      <c r="I70" s="76" t="str">
        <f>Card_main!G17</f>
        <v>Hab</v>
      </c>
      <c r="J70" s="76" t="str">
        <f>Card_main!H17</f>
        <v>Com</v>
      </c>
      <c r="K70">
        <f t="shared" si="15"/>
      </c>
      <c r="L70">
        <f t="shared" si="16"/>
      </c>
      <c r="M70">
        <f t="shared" si="17"/>
      </c>
      <c r="N70">
        <f t="shared" si="18"/>
        <v>0.06500000000000004</v>
      </c>
      <c r="O70">
        <f t="shared" si="20"/>
        <v>51</v>
      </c>
      <c r="P70" s="38">
        <f t="shared" si="21"/>
      </c>
      <c r="Q70" s="38">
        <f t="shared" si="22"/>
      </c>
      <c r="R70">
        <f ca="1" t="shared" si="23"/>
      </c>
      <c r="S70">
        <f ca="1" t="shared" si="24"/>
      </c>
      <c r="T70">
        <f ca="1" t="shared" si="25"/>
      </c>
      <c r="U70">
        <f ca="1" t="shared" si="26"/>
      </c>
      <c r="V70">
        <f t="shared" si="27"/>
      </c>
      <c r="W70">
        <f ca="1" t="shared" si="19"/>
      </c>
      <c r="X70">
        <f t="shared" si="28"/>
      </c>
      <c r="AL70">
        <f ca="1" t="shared" si="29"/>
      </c>
    </row>
    <row r="71" spans="1:38" ht="15">
      <c r="A71">
        <v>70</v>
      </c>
      <c r="B71">
        <f>IF(A71&gt;N$383,"",$D$2*10000+Calculations!A71)</f>
      </c>
      <c r="C71">
        <f t="shared" si="30"/>
      </c>
      <c r="D71" s="59" t="s">
        <v>909</v>
      </c>
      <c r="E71" s="61" t="s">
        <v>863</v>
      </c>
      <c r="F71" s="59" t="s">
        <v>447</v>
      </c>
      <c r="G71" s="137" t="s">
        <v>448</v>
      </c>
      <c r="H71" s="76">
        <f>Card_main!F18</f>
        <v>0</v>
      </c>
      <c r="I71" s="76" t="str">
        <f>Card_main!G18</f>
        <v>Hab</v>
      </c>
      <c r="J71" s="76" t="str">
        <f>Card_main!H18</f>
        <v>Com</v>
      </c>
      <c r="K71">
        <f t="shared" si="15"/>
      </c>
      <c r="L71">
        <f t="shared" si="16"/>
      </c>
      <c r="M71">
        <f t="shared" si="17"/>
      </c>
      <c r="N71">
        <f t="shared" si="18"/>
        <v>0.06600000000000004</v>
      </c>
      <c r="O71">
        <f t="shared" si="20"/>
        <v>52</v>
      </c>
      <c r="P71" s="38">
        <f t="shared" si="21"/>
      </c>
      <c r="Q71" s="38">
        <f t="shared" si="22"/>
      </c>
      <c r="R71">
        <f ca="1" t="shared" si="23"/>
      </c>
      <c r="S71">
        <f ca="1" t="shared" si="24"/>
      </c>
      <c r="T71">
        <f ca="1" t="shared" si="25"/>
      </c>
      <c r="U71">
        <f ca="1" t="shared" si="26"/>
      </c>
      <c r="V71">
        <f t="shared" si="27"/>
      </c>
      <c r="W71">
        <f ca="1" t="shared" si="19"/>
      </c>
      <c r="X71">
        <f t="shared" si="28"/>
      </c>
      <c r="AL71">
        <f ca="1" t="shared" si="29"/>
      </c>
    </row>
    <row r="72" spans="1:38" ht="15">
      <c r="A72" s="38">
        <v>71</v>
      </c>
      <c r="B72">
        <f>IF(A72&gt;N$383,"",$D$2*10000+Calculations!A72)</f>
      </c>
      <c r="C72">
        <f t="shared" si="30"/>
      </c>
      <c r="D72" s="59" t="s">
        <v>910</v>
      </c>
      <c r="E72" s="61" t="s">
        <v>449</v>
      </c>
      <c r="F72" s="59" t="s">
        <v>450</v>
      </c>
      <c r="G72" s="137" t="s">
        <v>451</v>
      </c>
      <c r="H72" s="76">
        <f>Card_main!F19</f>
        <v>0</v>
      </c>
      <c r="I72" s="76" t="str">
        <f>Card_main!G19</f>
        <v>Hab</v>
      </c>
      <c r="J72" s="76" t="str">
        <f>Card_main!H19</f>
        <v>Com</v>
      </c>
      <c r="K72">
        <f t="shared" si="15"/>
      </c>
      <c r="L72">
        <f t="shared" si="16"/>
      </c>
      <c r="M72">
        <f t="shared" si="17"/>
      </c>
      <c r="N72">
        <f t="shared" si="18"/>
        <v>0.06700000000000005</v>
      </c>
      <c r="O72">
        <f t="shared" si="20"/>
        <v>53</v>
      </c>
      <c r="P72" s="38">
        <f t="shared" si="21"/>
      </c>
      <c r="Q72" s="38">
        <f t="shared" si="22"/>
      </c>
      <c r="R72">
        <f ca="1" t="shared" si="23"/>
      </c>
      <c r="S72">
        <f ca="1" t="shared" si="24"/>
      </c>
      <c r="T72">
        <f ca="1" t="shared" si="25"/>
      </c>
      <c r="U72">
        <f ca="1" t="shared" si="26"/>
      </c>
      <c r="V72">
        <f t="shared" si="27"/>
      </c>
      <c r="W72">
        <f ca="1" t="shared" si="19"/>
      </c>
      <c r="X72">
        <f t="shared" si="28"/>
      </c>
      <c r="AL72">
        <f ca="1" t="shared" si="29"/>
      </c>
    </row>
    <row r="73" spans="1:38" ht="15">
      <c r="A73">
        <v>72</v>
      </c>
      <c r="B73">
        <f>IF(A73&gt;N$383,"",$D$2*10000+Calculations!A73)</f>
      </c>
      <c r="C73">
        <f t="shared" si="30"/>
      </c>
      <c r="D73" s="59" t="s">
        <v>1208</v>
      </c>
      <c r="E73" s="61" t="s">
        <v>1209</v>
      </c>
      <c r="F73" s="59" t="s">
        <v>1210</v>
      </c>
      <c r="G73" s="137" t="s">
        <v>1211</v>
      </c>
      <c r="H73" s="76">
        <f>Card_main!F20</f>
        <v>0</v>
      </c>
      <c r="I73" s="76" t="str">
        <f>Card_main!G20</f>
        <v>Hab</v>
      </c>
      <c r="J73" s="76" t="str">
        <f>Card_main!H20</f>
        <v>Com</v>
      </c>
      <c r="K73">
        <f t="shared" si="15"/>
      </c>
      <c r="L73">
        <f t="shared" si="16"/>
      </c>
      <c r="M73">
        <f t="shared" si="17"/>
      </c>
      <c r="N73">
        <f t="shared" si="18"/>
        <v>0.06800000000000005</v>
      </c>
      <c r="O73">
        <f t="shared" si="20"/>
        <v>54</v>
      </c>
      <c r="P73" s="38">
        <f t="shared" si="21"/>
      </c>
      <c r="Q73" s="38">
        <f t="shared" si="22"/>
      </c>
      <c r="R73">
        <f ca="1" t="shared" si="23"/>
      </c>
      <c r="S73">
        <f ca="1" t="shared" si="24"/>
      </c>
      <c r="T73">
        <f ca="1" t="shared" si="25"/>
      </c>
      <c r="U73">
        <f ca="1" t="shared" si="26"/>
      </c>
      <c r="V73">
        <f t="shared" si="27"/>
      </c>
      <c r="W73">
        <f ca="1" t="shared" si="19"/>
      </c>
      <c r="X73">
        <f t="shared" si="28"/>
      </c>
      <c r="AL73">
        <f ca="1" t="shared" si="29"/>
      </c>
    </row>
    <row r="74" spans="1:38" ht="15">
      <c r="A74">
        <v>73</v>
      </c>
      <c r="B74">
        <f>IF(A74&gt;N$383,"",$D$2*10000+Calculations!A74)</f>
      </c>
      <c r="C74">
        <f t="shared" si="30"/>
      </c>
      <c r="D74" s="59" t="s">
        <v>911</v>
      </c>
      <c r="E74" s="61" t="s">
        <v>1212</v>
      </c>
      <c r="F74" s="59" t="s">
        <v>452</v>
      </c>
      <c r="G74" s="137" t="s">
        <v>341</v>
      </c>
      <c r="H74" s="76">
        <f>Card_main!F21</f>
        <v>0</v>
      </c>
      <c r="I74" s="76" t="str">
        <f>Card_main!G21</f>
        <v>Hab</v>
      </c>
      <c r="J74" s="76" t="str">
        <f>Card_main!H21</f>
        <v>Com</v>
      </c>
      <c r="K74">
        <f t="shared" si="15"/>
      </c>
      <c r="L74">
        <f t="shared" si="16"/>
      </c>
      <c r="M74">
        <f t="shared" si="17"/>
      </c>
      <c r="N74">
        <f t="shared" si="18"/>
        <v>0.06900000000000005</v>
      </c>
      <c r="O74">
        <f t="shared" si="20"/>
        <v>55</v>
      </c>
      <c r="P74" s="38">
        <f t="shared" si="21"/>
      </c>
      <c r="Q74" s="38">
        <f t="shared" si="22"/>
      </c>
      <c r="R74">
        <f ca="1" t="shared" si="23"/>
      </c>
      <c r="S74">
        <f ca="1" t="shared" si="24"/>
      </c>
      <c r="T74">
        <f ca="1" t="shared" si="25"/>
      </c>
      <c r="U74">
        <f ca="1" t="shared" si="26"/>
      </c>
      <c r="V74">
        <f t="shared" si="27"/>
      </c>
      <c r="W74">
        <f ca="1" t="shared" si="19"/>
      </c>
      <c r="X74">
        <f t="shared" si="28"/>
      </c>
      <c r="AL74">
        <f ca="1" t="shared" si="29"/>
      </c>
    </row>
    <row r="75" spans="1:38" ht="15">
      <c r="A75" s="38">
        <v>74</v>
      </c>
      <c r="B75">
        <f>IF(A75&gt;N$383,"",$D$2*10000+Calculations!A75)</f>
      </c>
      <c r="C75">
        <f t="shared" si="30"/>
      </c>
      <c r="D75" s="59" t="s">
        <v>912</v>
      </c>
      <c r="E75" s="61" t="s">
        <v>453</v>
      </c>
      <c r="F75" s="59" t="s">
        <v>454</v>
      </c>
      <c r="G75" s="137" t="s">
        <v>342</v>
      </c>
      <c r="H75" s="76">
        <f>Card_main!F22</f>
        <v>0</v>
      </c>
      <c r="I75" s="76" t="str">
        <f>Card_main!G22</f>
        <v>Hab</v>
      </c>
      <c r="J75" s="76" t="str">
        <f>Card_main!H22</f>
        <v>Com</v>
      </c>
      <c r="K75">
        <f t="shared" si="15"/>
      </c>
      <c r="L75">
        <f t="shared" si="16"/>
      </c>
      <c r="M75">
        <f t="shared" si="17"/>
      </c>
      <c r="N75">
        <f t="shared" si="18"/>
        <v>0.07000000000000005</v>
      </c>
      <c r="O75">
        <f t="shared" si="20"/>
        <v>56</v>
      </c>
      <c r="P75" s="38">
        <f t="shared" si="21"/>
      </c>
      <c r="Q75" s="38">
        <f t="shared" si="22"/>
      </c>
      <c r="R75">
        <f ca="1" t="shared" si="23"/>
      </c>
      <c r="S75">
        <f ca="1" t="shared" si="24"/>
      </c>
      <c r="T75">
        <f ca="1" t="shared" si="25"/>
      </c>
      <c r="U75">
        <f ca="1" t="shared" si="26"/>
      </c>
      <c r="V75">
        <f t="shared" si="27"/>
      </c>
      <c r="W75">
        <f ca="1" t="shared" si="19"/>
      </c>
      <c r="X75">
        <f t="shared" si="28"/>
      </c>
      <c r="AL75">
        <f ca="1" t="shared" si="29"/>
      </c>
    </row>
    <row r="76" spans="1:38" ht="15">
      <c r="A76">
        <v>75</v>
      </c>
      <c r="B76">
        <f>IF(A76&gt;N$383,"",$D$2*10000+Calculations!A76)</f>
      </c>
      <c r="C76">
        <f t="shared" si="30"/>
      </c>
      <c r="D76" s="59" t="s">
        <v>913</v>
      </c>
      <c r="E76" s="64" t="s">
        <v>456</v>
      </c>
      <c r="F76" s="59" t="s">
        <v>457</v>
      </c>
      <c r="G76" s="137" t="s">
        <v>343</v>
      </c>
      <c r="H76" s="76">
        <f>Card_main!F23</f>
        <v>0</v>
      </c>
      <c r="I76" s="76" t="str">
        <f>Card_main!G23</f>
        <v>Hab</v>
      </c>
      <c r="J76" s="76" t="str">
        <f>Card_main!H23</f>
        <v>Com</v>
      </c>
      <c r="K76">
        <f t="shared" si="15"/>
      </c>
      <c r="L76">
        <f t="shared" si="16"/>
      </c>
      <c r="M76">
        <f t="shared" si="17"/>
      </c>
      <c r="N76">
        <f t="shared" si="18"/>
        <v>0.07100000000000005</v>
      </c>
      <c r="O76">
        <f t="shared" si="20"/>
        <v>57</v>
      </c>
      <c r="P76" s="38">
        <f t="shared" si="21"/>
      </c>
      <c r="Q76" s="38">
        <f t="shared" si="22"/>
      </c>
      <c r="R76">
        <f ca="1" t="shared" si="23"/>
      </c>
      <c r="S76">
        <f ca="1" t="shared" si="24"/>
      </c>
      <c r="T76">
        <f ca="1" t="shared" si="25"/>
      </c>
      <c r="U76">
        <f ca="1" t="shared" si="26"/>
      </c>
      <c r="V76">
        <f t="shared" si="27"/>
      </c>
      <c r="W76">
        <f ca="1" t="shared" si="19"/>
      </c>
      <c r="X76">
        <f t="shared" si="28"/>
      </c>
      <c r="AL76">
        <f ca="1" t="shared" si="29"/>
      </c>
    </row>
    <row r="77" spans="1:38" ht="15">
      <c r="A77">
        <v>76</v>
      </c>
      <c r="B77">
        <f>IF(A77&gt;N$383,"",$D$2*10000+Calculations!A77)</f>
      </c>
      <c r="C77">
        <f t="shared" si="30"/>
      </c>
      <c r="D77" s="59" t="s">
        <v>914</v>
      </c>
      <c r="E77" s="61" t="s">
        <v>458</v>
      </c>
      <c r="F77" s="59" t="s">
        <v>459</v>
      </c>
      <c r="G77" s="137" t="s">
        <v>344</v>
      </c>
      <c r="H77" s="76">
        <f>Card_main!F24</f>
        <v>0</v>
      </c>
      <c r="I77" s="76" t="str">
        <f>Card_main!G24</f>
        <v>Hab</v>
      </c>
      <c r="J77" s="76" t="str">
        <f>Card_main!H24</f>
        <v>Com</v>
      </c>
      <c r="K77">
        <f t="shared" si="15"/>
      </c>
      <c r="L77">
        <f t="shared" si="16"/>
      </c>
      <c r="M77">
        <f t="shared" si="17"/>
      </c>
      <c r="N77">
        <f t="shared" si="18"/>
        <v>0.07200000000000005</v>
      </c>
      <c r="O77">
        <f t="shared" si="20"/>
        <v>58</v>
      </c>
      <c r="P77" s="38">
        <f t="shared" si="21"/>
      </c>
      <c r="Q77" s="38">
        <f t="shared" si="22"/>
      </c>
      <c r="R77">
        <f ca="1" t="shared" si="23"/>
      </c>
      <c r="S77">
        <f ca="1" t="shared" si="24"/>
      </c>
      <c r="T77">
        <f ca="1" t="shared" si="25"/>
      </c>
      <c r="U77">
        <f ca="1" t="shared" si="26"/>
      </c>
      <c r="V77">
        <f t="shared" si="27"/>
      </c>
      <c r="W77">
        <f ca="1" t="shared" si="19"/>
      </c>
      <c r="X77">
        <f t="shared" si="28"/>
      </c>
      <c r="AL77">
        <f ca="1" t="shared" si="29"/>
      </c>
    </row>
    <row r="78" spans="1:38" ht="15">
      <c r="A78" s="38">
        <v>77</v>
      </c>
      <c r="B78">
        <f>IF(A78&gt;N$383,"",$D$2*10000+Calculations!A78)</f>
      </c>
      <c r="C78">
        <f t="shared" si="30"/>
      </c>
      <c r="D78" s="59" t="s">
        <v>915</v>
      </c>
      <c r="E78" s="61" t="s">
        <v>1491</v>
      </c>
      <c r="F78" s="59" t="s">
        <v>460</v>
      </c>
      <c r="G78" s="137" t="s">
        <v>345</v>
      </c>
      <c r="H78" s="76">
        <f>Card_main!F25</f>
        <v>0</v>
      </c>
      <c r="I78" s="76" t="str">
        <f>Card_main!G25</f>
        <v>Hab</v>
      </c>
      <c r="J78" s="76" t="str">
        <f>Card_main!H25</f>
        <v>Com</v>
      </c>
      <c r="K78">
        <f t="shared" si="15"/>
      </c>
      <c r="L78">
        <f t="shared" si="16"/>
      </c>
      <c r="M78">
        <f t="shared" si="17"/>
      </c>
      <c r="N78">
        <f t="shared" si="18"/>
        <v>0.07300000000000005</v>
      </c>
      <c r="O78">
        <f t="shared" si="20"/>
        <v>59</v>
      </c>
      <c r="P78" s="38">
        <f t="shared" si="21"/>
      </c>
      <c r="Q78" s="38">
        <f t="shared" si="22"/>
      </c>
      <c r="R78">
        <f ca="1" t="shared" si="23"/>
      </c>
      <c r="S78">
        <f ca="1" t="shared" si="24"/>
      </c>
      <c r="T78">
        <f ca="1" t="shared" si="25"/>
      </c>
      <c r="U78">
        <f ca="1" t="shared" si="26"/>
      </c>
      <c r="V78">
        <f t="shared" si="27"/>
      </c>
      <c r="W78">
        <f ca="1" t="shared" si="19"/>
      </c>
      <c r="X78">
        <f t="shared" si="28"/>
      </c>
      <c r="AL78">
        <f ca="1" t="shared" si="29"/>
      </c>
    </row>
    <row r="79" spans="1:38" ht="15">
      <c r="A79">
        <v>78</v>
      </c>
      <c r="B79">
        <f>IF(A79&gt;N$383,"",$D$2*10000+Calculations!A79)</f>
      </c>
      <c r="C79">
        <f t="shared" si="30"/>
      </c>
      <c r="D79" s="59" t="s">
        <v>916</v>
      </c>
      <c r="E79" s="61" t="s">
        <v>231</v>
      </c>
      <c r="F79" s="59" t="s">
        <v>461</v>
      </c>
      <c r="G79" s="137" t="s">
        <v>346</v>
      </c>
      <c r="H79" s="76">
        <f>Card_main!F26</f>
        <v>0</v>
      </c>
      <c r="I79" s="76" t="str">
        <f>Card_main!G26</f>
        <v>Hab</v>
      </c>
      <c r="J79" s="76" t="str">
        <f>Card_main!H26</f>
        <v>Com</v>
      </c>
      <c r="K79">
        <f t="shared" si="15"/>
      </c>
      <c r="L79">
        <f t="shared" si="16"/>
      </c>
      <c r="M79">
        <f t="shared" si="17"/>
      </c>
      <c r="N79">
        <f t="shared" si="18"/>
        <v>0.07400000000000005</v>
      </c>
      <c r="O79">
        <f t="shared" si="20"/>
        <v>60</v>
      </c>
      <c r="P79" s="38">
        <f t="shared" si="21"/>
      </c>
      <c r="Q79" s="38">
        <f t="shared" si="22"/>
      </c>
      <c r="R79">
        <f ca="1" t="shared" si="23"/>
      </c>
      <c r="S79">
        <f ca="1" t="shared" si="24"/>
      </c>
      <c r="T79">
        <f ca="1" t="shared" si="25"/>
      </c>
      <c r="U79">
        <f ca="1" t="shared" si="26"/>
      </c>
      <c r="V79">
        <f t="shared" si="27"/>
      </c>
      <c r="W79">
        <f ca="1" t="shared" si="19"/>
      </c>
      <c r="X79">
        <f t="shared" si="28"/>
      </c>
      <c r="AL79">
        <f ca="1" t="shared" si="29"/>
      </c>
    </row>
    <row r="80" spans="1:38" ht="15">
      <c r="A80">
        <v>79</v>
      </c>
      <c r="B80">
        <f>IF(A80&gt;N$383,"",$D$2*10000+Calculations!A80)</f>
      </c>
      <c r="C80">
        <f t="shared" si="30"/>
      </c>
      <c r="D80" s="59" t="s">
        <v>917</v>
      </c>
      <c r="E80" s="61" t="s">
        <v>462</v>
      </c>
      <c r="F80" s="59" t="s">
        <v>463</v>
      </c>
      <c r="G80" s="137" t="s">
        <v>464</v>
      </c>
      <c r="H80" s="76">
        <f>Card_main!F27</f>
        <v>0</v>
      </c>
      <c r="I80" s="76" t="str">
        <f>Card_main!G27</f>
        <v>Hab</v>
      </c>
      <c r="J80" s="76" t="str">
        <f>Card_main!H27</f>
        <v>Com</v>
      </c>
      <c r="K80">
        <f t="shared" si="15"/>
      </c>
      <c r="L80">
        <f t="shared" si="16"/>
      </c>
      <c r="M80">
        <f t="shared" si="17"/>
      </c>
      <c r="N80">
        <f t="shared" si="18"/>
        <v>0.07500000000000005</v>
      </c>
      <c r="O80">
        <f t="shared" si="20"/>
        <v>61</v>
      </c>
      <c r="P80" s="38">
        <f t="shared" si="21"/>
      </c>
      <c r="Q80" s="38">
        <f t="shared" si="22"/>
      </c>
      <c r="R80">
        <f ca="1" t="shared" si="23"/>
      </c>
      <c r="S80">
        <f ca="1" t="shared" si="24"/>
      </c>
      <c r="T80">
        <f ca="1" t="shared" si="25"/>
      </c>
      <c r="U80">
        <f ca="1" t="shared" si="26"/>
      </c>
      <c r="V80">
        <f t="shared" si="27"/>
      </c>
      <c r="W80">
        <f ca="1" t="shared" si="19"/>
      </c>
      <c r="X80">
        <f t="shared" si="28"/>
      </c>
      <c r="AL80">
        <f ca="1" t="shared" si="29"/>
      </c>
    </row>
    <row r="81" spans="1:38" ht="15">
      <c r="A81" s="38">
        <v>80</v>
      </c>
      <c r="B81">
        <f>IF(A81&gt;N$383,"",$D$2*10000+Calculations!A81)</f>
      </c>
      <c r="C81">
        <f t="shared" si="30"/>
      </c>
      <c r="D81" s="59" t="s">
        <v>918</v>
      </c>
      <c r="E81" s="61" t="s">
        <v>465</v>
      </c>
      <c r="F81" s="59" t="s">
        <v>466</v>
      </c>
      <c r="G81" s="137" t="s">
        <v>28</v>
      </c>
      <c r="H81" s="76">
        <f>Card_main!F28</f>
        <v>0</v>
      </c>
      <c r="I81" s="76" t="str">
        <f>Card_main!G28</f>
        <v>Hab</v>
      </c>
      <c r="J81" s="76" t="str">
        <f>Card_main!H28</f>
        <v>Com</v>
      </c>
      <c r="K81">
        <f t="shared" si="15"/>
      </c>
      <c r="L81">
        <f t="shared" si="16"/>
      </c>
      <c r="M81">
        <f t="shared" si="17"/>
      </c>
      <c r="N81">
        <f t="shared" si="18"/>
        <v>0.07600000000000005</v>
      </c>
      <c r="O81">
        <f t="shared" si="20"/>
        <v>62</v>
      </c>
      <c r="P81" s="38">
        <f t="shared" si="21"/>
      </c>
      <c r="Q81" s="38">
        <f t="shared" si="22"/>
      </c>
      <c r="R81">
        <f ca="1" t="shared" si="23"/>
      </c>
      <c r="S81">
        <f ca="1" t="shared" si="24"/>
      </c>
      <c r="T81">
        <f ca="1" t="shared" si="25"/>
      </c>
      <c r="U81">
        <f ca="1" t="shared" si="26"/>
      </c>
      <c r="V81">
        <f t="shared" si="27"/>
      </c>
      <c r="W81">
        <f ca="1" t="shared" si="19"/>
      </c>
      <c r="X81">
        <f t="shared" si="28"/>
      </c>
      <c r="AL81">
        <f ca="1" t="shared" si="29"/>
      </c>
    </row>
    <row r="82" spans="1:38" ht="15">
      <c r="A82">
        <v>81</v>
      </c>
      <c r="B82">
        <f>IF(A82&gt;N$383,"",$D$2*10000+Calculations!A82)</f>
      </c>
      <c r="C82">
        <f t="shared" si="30"/>
      </c>
      <c r="D82" s="59" t="s">
        <v>919</v>
      </c>
      <c r="E82" s="61" t="s">
        <v>232</v>
      </c>
      <c r="F82" s="59" t="s">
        <v>467</v>
      </c>
      <c r="G82" s="137" t="s">
        <v>29</v>
      </c>
      <c r="H82" s="76">
        <f>Card_main!F29</f>
        <v>0</v>
      </c>
      <c r="I82" s="76" t="str">
        <f>Card_main!G29</f>
        <v>Hab</v>
      </c>
      <c r="J82" s="76" t="str">
        <f>Card_main!H29</f>
        <v>Com</v>
      </c>
      <c r="K82">
        <f t="shared" si="15"/>
      </c>
      <c r="L82">
        <f t="shared" si="16"/>
      </c>
      <c r="M82">
        <f t="shared" si="17"/>
      </c>
      <c r="N82">
        <f t="shared" si="18"/>
        <v>0.07700000000000005</v>
      </c>
      <c r="O82">
        <f t="shared" si="20"/>
        <v>63</v>
      </c>
      <c r="P82" s="38">
        <f t="shared" si="21"/>
      </c>
      <c r="Q82" s="38">
        <f t="shared" si="22"/>
      </c>
      <c r="R82">
        <f ca="1" t="shared" si="23"/>
      </c>
      <c r="S82">
        <f ca="1" t="shared" si="24"/>
      </c>
      <c r="T82">
        <f ca="1" t="shared" si="25"/>
      </c>
      <c r="U82">
        <f ca="1" t="shared" si="26"/>
      </c>
      <c r="V82">
        <f t="shared" si="27"/>
      </c>
      <c r="W82">
        <f ca="1" t="shared" si="19"/>
      </c>
      <c r="X82">
        <f t="shared" si="28"/>
      </c>
      <c r="AL82">
        <f ca="1" t="shared" si="29"/>
      </c>
    </row>
    <row r="83" spans="1:38" ht="15">
      <c r="A83">
        <v>82</v>
      </c>
      <c r="B83">
        <f>IF(A83&gt;N$383,"",$D$2*10000+Calculations!A83)</f>
      </c>
      <c r="C83">
        <f t="shared" si="30"/>
      </c>
      <c r="D83" s="59" t="s">
        <v>920</v>
      </c>
      <c r="E83" s="61" t="s">
        <v>233</v>
      </c>
      <c r="F83" s="59" t="s">
        <v>468</v>
      </c>
      <c r="G83" s="137" t="s">
        <v>30</v>
      </c>
      <c r="H83" s="76">
        <f>Card_main!F30</f>
        <v>0</v>
      </c>
      <c r="I83" s="76" t="str">
        <f>Card_main!G30</f>
        <v>Hab</v>
      </c>
      <c r="J83" s="76" t="str">
        <f>Card_main!H30</f>
        <v>Com</v>
      </c>
      <c r="K83">
        <f t="shared" si="15"/>
      </c>
      <c r="L83">
        <f t="shared" si="16"/>
      </c>
      <c r="M83">
        <f t="shared" si="17"/>
      </c>
      <c r="N83">
        <f t="shared" si="18"/>
        <v>0.07800000000000006</v>
      </c>
      <c r="O83">
        <f t="shared" si="20"/>
        <v>64</v>
      </c>
      <c r="P83" s="38">
        <f t="shared" si="21"/>
      </c>
      <c r="Q83" s="38">
        <f t="shared" si="22"/>
      </c>
      <c r="R83">
        <f ca="1" t="shared" si="23"/>
      </c>
      <c r="S83">
        <f ca="1" t="shared" si="24"/>
      </c>
      <c r="T83">
        <f ca="1" t="shared" si="25"/>
      </c>
      <c r="U83">
        <f ca="1" t="shared" si="26"/>
      </c>
      <c r="V83">
        <f t="shared" si="27"/>
      </c>
      <c r="W83">
        <f ca="1" t="shared" si="19"/>
      </c>
      <c r="X83">
        <f t="shared" si="28"/>
      </c>
      <c r="AL83">
        <f ca="1" t="shared" si="29"/>
      </c>
    </row>
    <row r="84" spans="1:38" ht="15">
      <c r="A84" s="38">
        <v>83</v>
      </c>
      <c r="B84">
        <f>IF(A84&gt;N$383,"",$D$2*10000+Calculations!A84)</f>
      </c>
      <c r="C84">
        <f t="shared" si="30"/>
      </c>
      <c r="D84" s="59" t="s">
        <v>921</v>
      </c>
      <c r="E84" s="61" t="s">
        <v>239</v>
      </c>
      <c r="F84" s="59" t="s">
        <v>469</v>
      </c>
      <c r="G84" s="137" t="s">
        <v>31</v>
      </c>
      <c r="H84" s="76">
        <f>Card_main!F31</f>
        <v>0</v>
      </c>
      <c r="I84" s="76" t="str">
        <f>Card_main!G31</f>
        <v>Hab</v>
      </c>
      <c r="J84" s="76" t="str">
        <f>Card_main!H31</f>
        <v>Com</v>
      </c>
      <c r="K84">
        <f t="shared" si="15"/>
      </c>
      <c r="L84">
        <f t="shared" si="16"/>
      </c>
      <c r="M84">
        <f t="shared" si="17"/>
      </c>
      <c r="N84">
        <f t="shared" si="18"/>
        <v>0.07900000000000006</v>
      </c>
      <c r="O84">
        <f t="shared" si="20"/>
        <v>65</v>
      </c>
      <c r="P84" s="38">
        <f t="shared" si="21"/>
      </c>
      <c r="Q84" s="38">
        <f t="shared" si="22"/>
      </c>
      <c r="R84">
        <f ca="1" t="shared" si="23"/>
      </c>
      <c r="S84">
        <f ca="1" t="shared" si="24"/>
      </c>
      <c r="T84">
        <f ca="1" t="shared" si="25"/>
      </c>
      <c r="U84">
        <f ca="1" t="shared" si="26"/>
      </c>
      <c r="V84">
        <f t="shared" si="27"/>
      </c>
      <c r="W84">
        <f ca="1" t="shared" si="19"/>
      </c>
      <c r="X84">
        <f t="shared" si="28"/>
      </c>
      <c r="AL84">
        <f ca="1" t="shared" si="29"/>
      </c>
    </row>
    <row r="85" spans="1:38" ht="15">
      <c r="A85">
        <v>84</v>
      </c>
      <c r="B85">
        <f>IF(A85&gt;N$383,"",$D$2*10000+Calculations!A85)</f>
      </c>
      <c r="C85">
        <f t="shared" si="30"/>
      </c>
      <c r="D85" s="59" t="s">
        <v>922</v>
      </c>
      <c r="E85" s="61" t="s">
        <v>234</v>
      </c>
      <c r="F85" s="59" t="s">
        <v>470</v>
      </c>
      <c r="G85" s="137" t="s">
        <v>32</v>
      </c>
      <c r="H85" s="76">
        <f>Card_main!F32</f>
        <v>0</v>
      </c>
      <c r="I85" s="76" t="str">
        <f>Card_main!G32</f>
        <v>Hab</v>
      </c>
      <c r="J85" s="76" t="str">
        <f>Card_main!H32</f>
        <v>Com</v>
      </c>
      <c r="K85">
        <f aca="true" t="shared" si="31" ref="K85:K148">IF(I85="Hab","",IF(I85&gt;0,I85,""))</f>
      </c>
      <c r="L85">
        <f aca="true" t="shared" si="32" ref="L85:L148">IF(J85="Com","",IF(J85&gt;0,J85,""))</f>
      </c>
      <c r="M85">
        <f aca="true" t="shared" si="33" ref="M85:M148">IF(AND(H85&lt;&gt;0,TRIM(H85)&lt;&gt;""),H85,IF(OR(K85&lt;&gt;"",L85&lt;&gt;""),"x",""))</f>
      </c>
      <c r="N85">
        <f aca="true" t="shared" si="34" ref="N85:N148">IF(M85&lt;&gt;"",INT(N84)+1,N84+0.001)</f>
        <v>0.08000000000000006</v>
      </c>
      <c r="O85">
        <f t="shared" si="20"/>
        <v>66</v>
      </c>
      <c r="P85" s="38">
        <f t="shared" si="21"/>
      </c>
      <c r="Q85" s="38">
        <f t="shared" si="22"/>
      </c>
      <c r="R85">
        <f ca="1" t="shared" si="23"/>
      </c>
      <c r="S85">
        <f ca="1" t="shared" si="24"/>
      </c>
      <c r="T85">
        <f ca="1" t="shared" si="25"/>
      </c>
      <c r="U85">
        <f ca="1" t="shared" si="26"/>
      </c>
      <c r="V85">
        <f t="shared" si="27"/>
      </c>
      <c r="W85">
        <f aca="true" ca="1" t="shared" si="35" ref="W85:W148">IF(O85&gt;N$383,"",INDIRECT(ADDRESS($Q85,10)))</f>
      </c>
      <c r="X85">
        <f t="shared" si="28"/>
      </c>
      <c r="AL85">
        <f ca="1" t="shared" si="29"/>
      </c>
    </row>
    <row r="86" spans="1:38" ht="15">
      <c r="A86">
        <v>85</v>
      </c>
      <c r="B86">
        <f>IF(A86&gt;N$383,"",$D$2*10000+Calculations!A86)</f>
      </c>
      <c r="C86">
        <f t="shared" si="30"/>
      </c>
      <c r="D86" s="59" t="s">
        <v>923</v>
      </c>
      <c r="E86" s="60" t="s">
        <v>471</v>
      </c>
      <c r="F86" s="59" t="s">
        <v>472</v>
      </c>
      <c r="G86" s="137" t="s">
        <v>33</v>
      </c>
      <c r="H86" s="76">
        <f>Card_main!F33</f>
        <v>0</v>
      </c>
      <c r="I86" s="76" t="str">
        <f>Card_main!G33</f>
        <v>Hab</v>
      </c>
      <c r="J86" s="76" t="str">
        <f>Card_main!H33</f>
        <v>Com</v>
      </c>
      <c r="K86">
        <f t="shared" si="31"/>
      </c>
      <c r="L86">
        <f t="shared" si="32"/>
      </c>
      <c r="M86">
        <f t="shared" si="33"/>
      </c>
      <c r="N86">
        <f t="shared" si="34"/>
        <v>0.08100000000000006</v>
      </c>
      <c r="O86">
        <f aca="true" t="shared" si="36" ref="O86:O149">O85+1</f>
        <v>67</v>
      </c>
      <c r="P86" s="38">
        <f aca="true" t="shared" si="37" ref="P86:P149">IF(O86&gt;N$383,"",LOOKUP(O86,N$20:N$383,N$20:N$383))</f>
      </c>
      <c r="Q86" s="38">
        <f aca="true" t="shared" si="38" ref="Q86:Q149">IF(O86&gt;N$383,"",(LOOKUP(O86,N$20:N$383,O$20:O$383)+19-P$19))</f>
      </c>
      <c r="R86">
        <f aca="true" ca="1" t="shared" si="39" ref="R86:R149">IF(O86&gt;N$383,"",INDIRECT(ADDRESS($Q86,6)))</f>
      </c>
      <c r="S86">
        <f aca="true" ca="1" t="shared" si="40" ref="S86:S149">IF(P86&gt;O$383,"",INDIRECT(ADDRESS($Q86,7)))</f>
      </c>
      <c r="T86">
        <f aca="true" ca="1" t="shared" si="41" ref="T86:T149">UPPER(IF(P86&gt;O$383,"",IF(INDIRECT(ADDRESS($Q86,8))=0,"",INDIRECT(ADDRESS($Q86,8)))))</f>
      </c>
      <c r="U86">
        <f aca="true" ca="1" t="shared" si="42" ref="U86:U149">IF(P86&gt;O$383,"",INDIRECT(ADDRESS($Q86,9)))</f>
      </c>
      <c r="V86">
        <f aca="true" t="shared" si="43" ref="V86:V149">IF(U86="Hab","",U86)</f>
      </c>
      <c r="W86">
        <f ca="1" t="shared" si="35"/>
      </c>
      <c r="X86">
        <f aca="true" t="shared" si="44" ref="X86:X149">IF(W86="Com","",W86)</f>
      </c>
      <c r="AL86">
        <f aca="true" ca="1" t="shared" si="45" ref="AL86:AL149">IF(O86&gt;N$383,"",INDIRECT(ADDRESS($Q86,4)))</f>
      </c>
    </row>
    <row r="87" spans="1:38" ht="15">
      <c r="A87" s="38">
        <v>86</v>
      </c>
      <c r="B87">
        <f>IF(A87&gt;N$383,"",$D$2*10000+Calculations!A87)</f>
      </c>
      <c r="C87">
        <f t="shared" si="30"/>
      </c>
      <c r="D87" s="59" t="s">
        <v>1213</v>
      </c>
      <c r="E87" s="61" t="s">
        <v>1214</v>
      </c>
      <c r="F87" s="59" t="s">
        <v>1215</v>
      </c>
      <c r="G87" s="137" t="s">
        <v>1216</v>
      </c>
      <c r="H87" s="76">
        <f>Card_main!F34</f>
        <v>0</v>
      </c>
      <c r="I87" s="76" t="str">
        <f>Card_main!G34</f>
        <v>Hab</v>
      </c>
      <c r="J87" s="76" t="str">
        <f>Card_main!H34</f>
        <v>Com</v>
      </c>
      <c r="K87">
        <f t="shared" si="31"/>
      </c>
      <c r="L87">
        <f t="shared" si="32"/>
      </c>
      <c r="M87">
        <f t="shared" si="33"/>
      </c>
      <c r="N87">
        <f t="shared" si="34"/>
        <v>0.08200000000000006</v>
      </c>
      <c r="O87">
        <f t="shared" si="36"/>
        <v>68</v>
      </c>
      <c r="P87" s="38">
        <f t="shared" si="37"/>
      </c>
      <c r="Q87" s="38">
        <f t="shared" si="38"/>
      </c>
      <c r="R87">
        <f ca="1" t="shared" si="39"/>
      </c>
      <c r="S87">
        <f ca="1" t="shared" si="40"/>
      </c>
      <c r="T87">
        <f ca="1" t="shared" si="41"/>
      </c>
      <c r="U87">
        <f ca="1" t="shared" si="42"/>
      </c>
      <c r="V87">
        <f t="shared" si="43"/>
      </c>
      <c r="W87">
        <f ca="1" t="shared" si="35"/>
      </c>
      <c r="X87">
        <f t="shared" si="44"/>
      </c>
      <c r="AL87">
        <f ca="1" t="shared" si="45"/>
      </c>
    </row>
    <row r="88" spans="1:38" ht="15">
      <c r="A88">
        <v>87</v>
      </c>
      <c r="B88">
        <f>IF(A88&gt;N$383,"",$D$2*10000+Calculations!A88)</f>
      </c>
      <c r="C88">
        <f t="shared" si="30"/>
      </c>
      <c r="D88" s="59" t="s">
        <v>924</v>
      </c>
      <c r="E88" s="61" t="s">
        <v>1217</v>
      </c>
      <c r="F88" s="59" t="s">
        <v>474</v>
      </c>
      <c r="G88" s="137" t="s">
        <v>34</v>
      </c>
      <c r="H88" s="76">
        <f>Card_main!F35</f>
        <v>0</v>
      </c>
      <c r="I88" s="76" t="str">
        <f>Card_main!G35</f>
        <v>Hab</v>
      </c>
      <c r="J88" s="76" t="str">
        <f>Card_main!H35</f>
        <v>Com</v>
      </c>
      <c r="K88">
        <f t="shared" si="31"/>
      </c>
      <c r="L88">
        <f t="shared" si="32"/>
      </c>
      <c r="M88">
        <f t="shared" si="33"/>
      </c>
      <c r="N88">
        <f t="shared" si="34"/>
        <v>0.08300000000000006</v>
      </c>
      <c r="O88">
        <f t="shared" si="36"/>
        <v>69</v>
      </c>
      <c r="P88" s="38">
        <f t="shared" si="37"/>
      </c>
      <c r="Q88" s="38">
        <f t="shared" si="38"/>
      </c>
      <c r="R88">
        <f ca="1" t="shared" si="39"/>
      </c>
      <c r="S88">
        <f ca="1" t="shared" si="40"/>
      </c>
      <c r="T88">
        <f ca="1" t="shared" si="41"/>
      </c>
      <c r="U88">
        <f ca="1" t="shared" si="42"/>
      </c>
      <c r="V88">
        <f t="shared" si="43"/>
      </c>
      <c r="W88">
        <f ca="1" t="shared" si="35"/>
      </c>
      <c r="X88">
        <f t="shared" si="44"/>
      </c>
      <c r="AL88">
        <f ca="1" t="shared" si="45"/>
      </c>
    </row>
    <row r="89" spans="1:38" ht="15">
      <c r="A89">
        <v>88</v>
      </c>
      <c r="B89">
        <f>IF(A89&gt;N$383,"",$D$2*10000+Calculations!A89)</f>
      </c>
      <c r="C89">
        <f t="shared" si="30"/>
      </c>
      <c r="D89" s="59" t="s">
        <v>925</v>
      </c>
      <c r="E89" s="61" t="s">
        <v>475</v>
      </c>
      <c r="F89" s="59" t="s">
        <v>476</v>
      </c>
      <c r="G89" s="137" t="s">
        <v>477</v>
      </c>
      <c r="H89" s="76">
        <f>Card_main!F36</f>
        <v>0</v>
      </c>
      <c r="I89" s="76" t="str">
        <f>Card_main!G36</f>
        <v>Hab</v>
      </c>
      <c r="J89" s="76" t="str">
        <f>Card_main!H36</f>
        <v>Com</v>
      </c>
      <c r="K89">
        <f t="shared" si="31"/>
      </c>
      <c r="L89">
        <f t="shared" si="32"/>
      </c>
      <c r="M89">
        <f t="shared" si="33"/>
      </c>
      <c r="N89">
        <f t="shared" si="34"/>
        <v>0.08400000000000006</v>
      </c>
      <c r="O89">
        <f t="shared" si="36"/>
        <v>70</v>
      </c>
      <c r="P89" s="38">
        <f t="shared" si="37"/>
      </c>
      <c r="Q89" s="38">
        <f t="shared" si="38"/>
      </c>
      <c r="R89">
        <f ca="1" t="shared" si="39"/>
      </c>
      <c r="S89">
        <f ca="1" t="shared" si="40"/>
      </c>
      <c r="T89">
        <f ca="1" t="shared" si="41"/>
      </c>
      <c r="U89">
        <f ca="1" t="shared" si="42"/>
      </c>
      <c r="V89">
        <f t="shared" si="43"/>
      </c>
      <c r="W89">
        <f ca="1" t="shared" si="35"/>
      </c>
      <c r="X89">
        <f t="shared" si="44"/>
      </c>
      <c r="AL89">
        <f ca="1" t="shared" si="45"/>
      </c>
    </row>
    <row r="90" spans="1:38" ht="15">
      <c r="A90" s="38">
        <v>89</v>
      </c>
      <c r="B90">
        <f>IF(A90&gt;N$383,"",$D$2*10000+Calculations!A90)</f>
      </c>
      <c r="C90">
        <f t="shared" si="30"/>
      </c>
      <c r="D90" s="59" t="s">
        <v>1218</v>
      </c>
      <c r="E90" s="61" t="s">
        <v>1219</v>
      </c>
      <c r="F90" s="59" t="s">
        <v>1220</v>
      </c>
      <c r="G90" s="137" t="s">
        <v>1221</v>
      </c>
      <c r="H90" s="76">
        <f>Card_main!J2</f>
        <v>0</v>
      </c>
      <c r="I90" s="76" t="str">
        <f>Card_main!K2</f>
        <v>Hab</v>
      </c>
      <c r="J90" s="76" t="str">
        <f>Card_main!L2</f>
        <v>Com</v>
      </c>
      <c r="K90">
        <f t="shared" si="31"/>
      </c>
      <c r="L90">
        <f t="shared" si="32"/>
      </c>
      <c r="M90">
        <f t="shared" si="33"/>
      </c>
      <c r="N90">
        <f t="shared" si="34"/>
        <v>0.08500000000000006</v>
      </c>
      <c r="O90">
        <f t="shared" si="36"/>
        <v>71</v>
      </c>
      <c r="P90" s="38">
        <f t="shared" si="37"/>
      </c>
      <c r="Q90" s="38">
        <f t="shared" si="38"/>
      </c>
      <c r="R90">
        <f ca="1" t="shared" si="39"/>
      </c>
      <c r="S90">
        <f ca="1" t="shared" si="40"/>
      </c>
      <c r="T90">
        <f ca="1" t="shared" si="41"/>
      </c>
      <c r="U90">
        <f ca="1" t="shared" si="42"/>
      </c>
      <c r="V90">
        <f t="shared" si="43"/>
      </c>
      <c r="W90">
        <f ca="1" t="shared" si="35"/>
      </c>
      <c r="X90">
        <f t="shared" si="44"/>
      </c>
      <c r="AL90">
        <f ca="1" t="shared" si="45"/>
      </c>
    </row>
    <row r="91" spans="1:38" ht="15">
      <c r="A91">
        <v>90</v>
      </c>
      <c r="B91">
        <f>IF(A91&gt;N$383,"",$D$2*10000+Calculations!A91)</f>
      </c>
      <c r="C91">
        <f t="shared" si="30"/>
      </c>
      <c r="D91" s="59" t="s">
        <v>926</v>
      </c>
      <c r="E91" s="61" t="s">
        <v>508</v>
      </c>
      <c r="F91" s="59" t="s">
        <v>478</v>
      </c>
      <c r="G91" s="137" t="s">
        <v>35</v>
      </c>
      <c r="H91" s="76">
        <f>Card_main!J3</f>
        <v>0</v>
      </c>
      <c r="I91" s="76" t="str">
        <f>Card_main!K3</f>
        <v>Hab</v>
      </c>
      <c r="J91" s="76" t="str">
        <f>Card_main!L3</f>
        <v>Com</v>
      </c>
      <c r="K91">
        <f t="shared" si="31"/>
      </c>
      <c r="L91">
        <f t="shared" si="32"/>
      </c>
      <c r="M91">
        <f t="shared" si="33"/>
      </c>
      <c r="N91">
        <f t="shared" si="34"/>
        <v>0.08600000000000006</v>
      </c>
      <c r="O91">
        <f t="shared" si="36"/>
        <v>72</v>
      </c>
      <c r="P91" s="38">
        <f t="shared" si="37"/>
      </c>
      <c r="Q91" s="38">
        <f t="shared" si="38"/>
      </c>
      <c r="R91">
        <f ca="1" t="shared" si="39"/>
      </c>
      <c r="S91">
        <f ca="1" t="shared" si="40"/>
      </c>
      <c r="T91">
        <f ca="1" t="shared" si="41"/>
      </c>
      <c r="U91">
        <f ca="1" t="shared" si="42"/>
      </c>
      <c r="V91">
        <f t="shared" si="43"/>
      </c>
      <c r="W91">
        <f ca="1" t="shared" si="35"/>
      </c>
      <c r="X91">
        <f t="shared" si="44"/>
      </c>
      <c r="AL91">
        <f ca="1" t="shared" si="45"/>
      </c>
    </row>
    <row r="92" spans="1:38" ht="15">
      <c r="A92">
        <v>91</v>
      </c>
      <c r="B92">
        <f>IF(A92&gt;N$383,"",$D$2*10000+Calculations!A92)</f>
      </c>
      <c r="C92">
        <f t="shared" si="30"/>
      </c>
      <c r="D92" s="59" t="s">
        <v>927</v>
      </c>
      <c r="E92" s="61" t="s">
        <v>479</v>
      </c>
      <c r="F92" s="59" t="s">
        <v>480</v>
      </c>
      <c r="G92" s="137" t="s">
        <v>36</v>
      </c>
      <c r="H92" s="76">
        <f>Card_main!J4</f>
        <v>0</v>
      </c>
      <c r="I92" s="76" t="str">
        <f>Card_main!K4</f>
        <v>Hab</v>
      </c>
      <c r="J92" s="76" t="str">
        <f>Card_main!L4</f>
        <v>Com</v>
      </c>
      <c r="K92">
        <f t="shared" si="31"/>
      </c>
      <c r="L92">
        <f t="shared" si="32"/>
      </c>
      <c r="M92">
        <f t="shared" si="33"/>
      </c>
      <c r="N92">
        <f t="shared" si="34"/>
        <v>0.08700000000000006</v>
      </c>
      <c r="O92">
        <f t="shared" si="36"/>
        <v>73</v>
      </c>
      <c r="P92" s="38">
        <f t="shared" si="37"/>
      </c>
      <c r="Q92" s="38">
        <f t="shared" si="38"/>
      </c>
      <c r="R92">
        <f ca="1" t="shared" si="39"/>
      </c>
      <c r="S92">
        <f ca="1" t="shared" si="40"/>
      </c>
      <c r="T92">
        <f ca="1" t="shared" si="41"/>
      </c>
      <c r="U92">
        <f ca="1" t="shared" si="42"/>
      </c>
      <c r="V92">
        <f t="shared" si="43"/>
      </c>
      <c r="W92">
        <f ca="1" t="shared" si="35"/>
      </c>
      <c r="X92">
        <f t="shared" si="44"/>
      </c>
      <c r="AL92">
        <f ca="1" t="shared" si="45"/>
      </c>
    </row>
    <row r="93" spans="1:38" ht="15">
      <c r="A93" s="38">
        <v>92</v>
      </c>
      <c r="B93">
        <f>IF(A93&gt;N$383,"",$D$2*10000+Calculations!A93)</f>
      </c>
      <c r="C93">
        <f t="shared" si="30"/>
      </c>
      <c r="D93" s="59" t="s">
        <v>928</v>
      </c>
      <c r="E93" s="61" t="s">
        <v>1480</v>
      </c>
      <c r="F93" s="59" t="s">
        <v>481</v>
      </c>
      <c r="G93" s="137" t="s">
        <v>37</v>
      </c>
      <c r="H93" s="76">
        <f>Card_main!J5</f>
        <v>0</v>
      </c>
      <c r="I93" s="76" t="str">
        <f>Card_main!K5</f>
        <v>Hab</v>
      </c>
      <c r="J93" s="76" t="str">
        <f>Card_main!L5</f>
        <v>Com</v>
      </c>
      <c r="K93">
        <f t="shared" si="31"/>
      </c>
      <c r="L93">
        <f t="shared" si="32"/>
      </c>
      <c r="M93">
        <f t="shared" si="33"/>
      </c>
      <c r="N93">
        <f t="shared" si="34"/>
        <v>0.08800000000000006</v>
      </c>
      <c r="O93">
        <f t="shared" si="36"/>
        <v>74</v>
      </c>
      <c r="P93" s="38">
        <f t="shared" si="37"/>
      </c>
      <c r="Q93" s="38">
        <f t="shared" si="38"/>
      </c>
      <c r="R93">
        <f ca="1" t="shared" si="39"/>
      </c>
      <c r="S93">
        <f ca="1" t="shared" si="40"/>
      </c>
      <c r="T93">
        <f ca="1" t="shared" si="41"/>
      </c>
      <c r="U93">
        <f ca="1" t="shared" si="42"/>
      </c>
      <c r="V93">
        <f t="shared" si="43"/>
      </c>
      <c r="W93">
        <f ca="1" t="shared" si="35"/>
      </c>
      <c r="X93">
        <f t="shared" si="44"/>
      </c>
      <c r="AL93">
        <f ca="1" t="shared" si="45"/>
      </c>
    </row>
    <row r="94" spans="1:38" ht="15">
      <c r="A94">
        <v>93</v>
      </c>
      <c r="B94">
        <f>IF(A94&gt;N$383,"",$D$2*10000+Calculations!A94)</f>
      </c>
      <c r="C94">
        <f t="shared" si="30"/>
      </c>
      <c r="D94" s="59" t="s">
        <v>929</v>
      </c>
      <c r="E94" s="61" t="s">
        <v>482</v>
      </c>
      <c r="F94" s="59" t="s">
        <v>483</v>
      </c>
      <c r="G94" s="137" t="s">
        <v>161</v>
      </c>
      <c r="H94" s="76">
        <f>Card_main!J6</f>
        <v>0</v>
      </c>
      <c r="I94" s="76" t="str">
        <f>Card_main!K6</f>
        <v>Hab</v>
      </c>
      <c r="J94" s="76" t="str">
        <f>Card_main!L6</f>
        <v>Com</v>
      </c>
      <c r="K94">
        <f t="shared" si="31"/>
      </c>
      <c r="L94">
        <f t="shared" si="32"/>
      </c>
      <c r="M94">
        <f t="shared" si="33"/>
      </c>
      <c r="N94">
        <f t="shared" si="34"/>
        <v>0.08900000000000007</v>
      </c>
      <c r="O94">
        <f t="shared" si="36"/>
        <v>75</v>
      </c>
      <c r="P94" s="38">
        <f t="shared" si="37"/>
      </c>
      <c r="Q94" s="38">
        <f t="shared" si="38"/>
      </c>
      <c r="R94">
        <f ca="1" t="shared" si="39"/>
      </c>
      <c r="S94">
        <f ca="1" t="shared" si="40"/>
      </c>
      <c r="T94">
        <f ca="1" t="shared" si="41"/>
      </c>
      <c r="U94">
        <f ca="1" t="shared" si="42"/>
      </c>
      <c r="V94">
        <f t="shared" si="43"/>
      </c>
      <c r="W94">
        <f ca="1" t="shared" si="35"/>
      </c>
      <c r="X94">
        <f t="shared" si="44"/>
      </c>
      <c r="AL94">
        <f ca="1" t="shared" si="45"/>
      </c>
    </row>
    <row r="95" spans="1:38" ht="15">
      <c r="A95">
        <v>94</v>
      </c>
      <c r="B95">
        <f>IF(A95&gt;N$383,"",$D$2*10000+Calculations!A95)</f>
      </c>
      <c r="C95">
        <f t="shared" si="30"/>
      </c>
      <c r="D95" s="59" t="s">
        <v>930</v>
      </c>
      <c r="E95" s="61" t="s">
        <v>484</v>
      </c>
      <c r="F95" s="59" t="s">
        <v>485</v>
      </c>
      <c r="G95" s="137" t="s">
        <v>38</v>
      </c>
      <c r="H95" s="76">
        <f>Card_main!J7</f>
        <v>0</v>
      </c>
      <c r="I95" s="76" t="str">
        <f>Card_main!K7</f>
        <v>Hab</v>
      </c>
      <c r="J95" s="76" t="str">
        <f>Card_main!L7</f>
        <v>Com</v>
      </c>
      <c r="K95">
        <f t="shared" si="31"/>
      </c>
      <c r="L95">
        <f t="shared" si="32"/>
      </c>
      <c r="M95">
        <f t="shared" si="33"/>
      </c>
      <c r="N95">
        <f t="shared" si="34"/>
        <v>0.09000000000000007</v>
      </c>
      <c r="O95">
        <f t="shared" si="36"/>
        <v>76</v>
      </c>
      <c r="P95" s="38">
        <f t="shared" si="37"/>
      </c>
      <c r="Q95" s="38">
        <f t="shared" si="38"/>
      </c>
      <c r="R95">
        <f ca="1" t="shared" si="39"/>
      </c>
      <c r="S95">
        <f ca="1" t="shared" si="40"/>
      </c>
      <c r="T95">
        <f ca="1" t="shared" si="41"/>
      </c>
      <c r="U95">
        <f ca="1" t="shared" si="42"/>
      </c>
      <c r="V95">
        <f t="shared" si="43"/>
      </c>
      <c r="W95">
        <f ca="1" t="shared" si="35"/>
      </c>
      <c r="X95">
        <f t="shared" si="44"/>
      </c>
      <c r="AL95">
        <f ca="1" t="shared" si="45"/>
      </c>
    </row>
    <row r="96" spans="1:38" ht="15">
      <c r="A96" s="38">
        <v>95</v>
      </c>
      <c r="B96">
        <f>IF(A96&gt;N$383,"",$D$2*10000+Calculations!A96)</f>
      </c>
      <c r="C96">
        <f t="shared" si="30"/>
      </c>
      <c r="D96" s="59" t="s">
        <v>931</v>
      </c>
      <c r="E96" s="61" t="s">
        <v>864</v>
      </c>
      <c r="F96" s="59" t="s">
        <v>486</v>
      </c>
      <c r="G96" s="137" t="s">
        <v>39</v>
      </c>
      <c r="H96" s="76">
        <f>Card_main!J8</f>
        <v>0</v>
      </c>
      <c r="I96" s="76" t="str">
        <f>Card_main!K8</f>
        <v>Hab</v>
      </c>
      <c r="J96" s="76" t="str">
        <f>Card_main!L8</f>
        <v>Com</v>
      </c>
      <c r="K96">
        <f t="shared" si="31"/>
      </c>
      <c r="L96">
        <f t="shared" si="32"/>
      </c>
      <c r="M96">
        <f t="shared" si="33"/>
      </c>
      <c r="N96">
        <f t="shared" si="34"/>
        <v>0.09100000000000007</v>
      </c>
      <c r="O96">
        <f t="shared" si="36"/>
        <v>77</v>
      </c>
      <c r="P96" s="38">
        <f t="shared" si="37"/>
      </c>
      <c r="Q96" s="38">
        <f t="shared" si="38"/>
      </c>
      <c r="R96">
        <f ca="1" t="shared" si="39"/>
      </c>
      <c r="S96">
        <f ca="1" t="shared" si="40"/>
      </c>
      <c r="T96">
        <f ca="1" t="shared" si="41"/>
      </c>
      <c r="U96">
        <f ca="1" t="shared" si="42"/>
      </c>
      <c r="V96">
        <f t="shared" si="43"/>
      </c>
      <c r="W96">
        <f ca="1" t="shared" si="35"/>
      </c>
      <c r="X96">
        <f t="shared" si="44"/>
      </c>
      <c r="AL96">
        <f ca="1" t="shared" si="45"/>
      </c>
    </row>
    <row r="97" spans="1:38" ht="15">
      <c r="A97">
        <v>96</v>
      </c>
      <c r="B97">
        <f>IF(A97&gt;N$383,"",$D$2*10000+Calculations!A97)</f>
      </c>
      <c r="C97">
        <f t="shared" si="30"/>
      </c>
      <c r="D97" s="59" t="s">
        <v>932</v>
      </c>
      <c r="E97" s="61" t="s">
        <v>235</v>
      </c>
      <c r="F97" s="59" t="s">
        <v>487</v>
      </c>
      <c r="G97" s="137" t="s">
        <v>40</v>
      </c>
      <c r="H97" s="76">
        <f>Card_main!J9</f>
        <v>0</v>
      </c>
      <c r="I97" s="76" t="str">
        <f>Card_main!K9</f>
        <v>Hab</v>
      </c>
      <c r="J97" s="76" t="str">
        <f>Card_main!L9</f>
        <v>Com</v>
      </c>
      <c r="K97">
        <f t="shared" si="31"/>
      </c>
      <c r="L97">
        <f t="shared" si="32"/>
      </c>
      <c r="M97">
        <f t="shared" si="33"/>
      </c>
      <c r="N97">
        <f t="shared" si="34"/>
        <v>0.09200000000000007</v>
      </c>
      <c r="O97">
        <f t="shared" si="36"/>
        <v>78</v>
      </c>
      <c r="P97" s="38">
        <f t="shared" si="37"/>
      </c>
      <c r="Q97" s="38">
        <f t="shared" si="38"/>
      </c>
      <c r="R97">
        <f ca="1" t="shared" si="39"/>
      </c>
      <c r="S97">
        <f ca="1" t="shared" si="40"/>
      </c>
      <c r="T97">
        <f ca="1" t="shared" si="41"/>
      </c>
      <c r="U97">
        <f ca="1" t="shared" si="42"/>
      </c>
      <c r="V97">
        <f t="shared" si="43"/>
      </c>
      <c r="W97">
        <f ca="1" t="shared" si="35"/>
      </c>
      <c r="X97">
        <f t="shared" si="44"/>
      </c>
      <c r="AL97">
        <f ca="1" t="shared" si="45"/>
      </c>
    </row>
    <row r="98" spans="1:38" ht="15">
      <c r="A98">
        <v>97</v>
      </c>
      <c r="B98">
        <f>IF(A98&gt;N$383,"",$D$2*10000+Calculations!A98)</f>
      </c>
      <c r="C98">
        <f t="shared" si="30"/>
      </c>
      <c r="D98" s="59" t="s">
        <v>933</v>
      </c>
      <c r="E98" s="61" t="s">
        <v>488</v>
      </c>
      <c r="F98" s="59" t="s">
        <v>489</v>
      </c>
      <c r="G98" s="137" t="s">
        <v>41</v>
      </c>
      <c r="H98" s="76">
        <f>Card_main!J10</f>
        <v>0</v>
      </c>
      <c r="I98" s="76" t="str">
        <f>Card_main!K10</f>
        <v>Hab</v>
      </c>
      <c r="J98" s="76" t="str">
        <f>Card_main!L10</f>
        <v>Com</v>
      </c>
      <c r="K98">
        <f t="shared" si="31"/>
      </c>
      <c r="L98">
        <f t="shared" si="32"/>
      </c>
      <c r="M98">
        <f t="shared" si="33"/>
      </c>
      <c r="N98">
        <f t="shared" si="34"/>
        <v>0.09300000000000007</v>
      </c>
      <c r="O98">
        <f t="shared" si="36"/>
        <v>79</v>
      </c>
      <c r="P98" s="38">
        <f t="shared" si="37"/>
      </c>
      <c r="Q98" s="38">
        <f t="shared" si="38"/>
      </c>
      <c r="R98">
        <f ca="1" t="shared" si="39"/>
      </c>
      <c r="S98">
        <f ca="1" t="shared" si="40"/>
      </c>
      <c r="T98">
        <f ca="1" t="shared" si="41"/>
      </c>
      <c r="U98">
        <f ca="1" t="shared" si="42"/>
      </c>
      <c r="V98">
        <f t="shared" si="43"/>
      </c>
      <c r="W98">
        <f ca="1" t="shared" si="35"/>
      </c>
      <c r="X98">
        <f t="shared" si="44"/>
      </c>
      <c r="AL98">
        <f ca="1" t="shared" si="45"/>
      </c>
    </row>
    <row r="99" spans="1:38" ht="15">
      <c r="A99" s="38">
        <v>98</v>
      </c>
      <c r="B99">
        <f>IF(A99&gt;N$383,"",$D$2*10000+Calculations!A99)</f>
      </c>
      <c r="C99">
        <f t="shared" si="30"/>
      </c>
      <c r="D99" s="59" t="s">
        <v>1222</v>
      </c>
      <c r="E99" s="61" t="s">
        <v>741</v>
      </c>
      <c r="F99" s="59" t="s">
        <v>1223</v>
      </c>
      <c r="G99" s="137" t="s">
        <v>1224</v>
      </c>
      <c r="H99" s="76">
        <f>Card_main!J11</f>
        <v>0</v>
      </c>
      <c r="I99" s="76" t="str">
        <f>Card_main!K11</f>
        <v>Hab</v>
      </c>
      <c r="J99" s="76" t="str">
        <f>Card_main!L11</f>
        <v>Com</v>
      </c>
      <c r="K99">
        <f t="shared" si="31"/>
      </c>
      <c r="L99">
        <f t="shared" si="32"/>
      </c>
      <c r="M99">
        <f t="shared" si="33"/>
      </c>
      <c r="N99">
        <f t="shared" si="34"/>
        <v>0.09400000000000007</v>
      </c>
      <c r="O99">
        <f t="shared" si="36"/>
        <v>80</v>
      </c>
      <c r="P99" s="38">
        <f t="shared" si="37"/>
      </c>
      <c r="Q99" s="38">
        <f t="shared" si="38"/>
      </c>
      <c r="R99">
        <f ca="1" t="shared" si="39"/>
      </c>
      <c r="S99">
        <f ca="1" t="shared" si="40"/>
      </c>
      <c r="T99">
        <f ca="1" t="shared" si="41"/>
      </c>
      <c r="U99">
        <f ca="1" t="shared" si="42"/>
      </c>
      <c r="V99">
        <f t="shared" si="43"/>
      </c>
      <c r="W99">
        <f ca="1" t="shared" si="35"/>
      </c>
      <c r="X99">
        <f t="shared" si="44"/>
      </c>
      <c r="AL99">
        <f ca="1" t="shared" si="45"/>
      </c>
    </row>
    <row r="100" spans="1:38" ht="15">
      <c r="A100">
        <v>99</v>
      </c>
      <c r="B100">
        <f>IF(A100&gt;N$383,"",$D$2*10000+Calculations!A100)</f>
      </c>
      <c r="C100">
        <f t="shared" si="30"/>
      </c>
      <c r="D100" s="59" t="s">
        <v>934</v>
      </c>
      <c r="E100" s="61" t="s">
        <v>490</v>
      </c>
      <c r="F100" s="59" t="s">
        <v>491</v>
      </c>
      <c r="G100" s="137" t="s">
        <v>42</v>
      </c>
      <c r="H100" s="76">
        <f>Card_main!J12</f>
        <v>0</v>
      </c>
      <c r="I100" s="76" t="str">
        <f>Card_main!K12</f>
        <v>Hab</v>
      </c>
      <c r="J100" s="76" t="str">
        <f>Card_main!L12</f>
        <v>Com</v>
      </c>
      <c r="K100">
        <f t="shared" si="31"/>
      </c>
      <c r="L100">
        <f t="shared" si="32"/>
      </c>
      <c r="M100">
        <f t="shared" si="33"/>
      </c>
      <c r="N100">
        <f t="shared" si="34"/>
        <v>0.09500000000000007</v>
      </c>
      <c r="O100">
        <f t="shared" si="36"/>
        <v>81</v>
      </c>
      <c r="P100" s="38">
        <f t="shared" si="37"/>
      </c>
      <c r="Q100" s="38">
        <f t="shared" si="38"/>
      </c>
      <c r="R100">
        <f ca="1" t="shared" si="39"/>
      </c>
      <c r="S100">
        <f ca="1" t="shared" si="40"/>
      </c>
      <c r="T100">
        <f ca="1" t="shared" si="41"/>
      </c>
      <c r="U100">
        <f ca="1" t="shared" si="42"/>
      </c>
      <c r="V100">
        <f t="shared" si="43"/>
      </c>
      <c r="W100">
        <f ca="1" t="shared" si="35"/>
      </c>
      <c r="X100">
        <f t="shared" si="44"/>
      </c>
      <c r="AL100">
        <f ca="1" t="shared" si="45"/>
      </c>
    </row>
    <row r="101" spans="1:38" ht="15">
      <c r="A101">
        <v>100</v>
      </c>
      <c r="B101">
        <f>IF(A101&gt;N$383,"",$D$2*10000+Calculations!A101)</f>
      </c>
      <c r="C101">
        <f t="shared" si="30"/>
      </c>
      <c r="D101" s="59" t="s">
        <v>1225</v>
      </c>
      <c r="E101" s="61" t="s">
        <v>1226</v>
      </c>
      <c r="F101" s="59" t="s">
        <v>1227</v>
      </c>
      <c r="G101" s="137" t="s">
        <v>1228</v>
      </c>
      <c r="H101" s="76">
        <f>Card_main!J13</f>
        <v>0</v>
      </c>
      <c r="I101" s="76" t="str">
        <f>Card_main!K13</f>
        <v>Hab</v>
      </c>
      <c r="J101" s="76" t="str">
        <f>Card_main!L13</f>
        <v>Com</v>
      </c>
      <c r="K101">
        <f t="shared" si="31"/>
      </c>
      <c r="L101">
        <f t="shared" si="32"/>
      </c>
      <c r="M101">
        <f t="shared" si="33"/>
      </c>
      <c r="N101">
        <f t="shared" si="34"/>
        <v>0.09600000000000007</v>
      </c>
      <c r="O101">
        <f t="shared" si="36"/>
        <v>82</v>
      </c>
      <c r="P101" s="38">
        <f t="shared" si="37"/>
      </c>
      <c r="Q101" s="38">
        <f t="shared" si="38"/>
      </c>
      <c r="R101">
        <f ca="1" t="shared" si="39"/>
      </c>
      <c r="S101">
        <f ca="1" t="shared" si="40"/>
      </c>
      <c r="T101">
        <f ca="1" t="shared" si="41"/>
      </c>
      <c r="U101">
        <f ca="1" t="shared" si="42"/>
      </c>
      <c r="V101">
        <f t="shared" si="43"/>
      </c>
      <c r="W101">
        <f ca="1" t="shared" si="35"/>
      </c>
      <c r="X101">
        <f t="shared" si="44"/>
      </c>
      <c r="AL101">
        <f ca="1" t="shared" si="45"/>
      </c>
    </row>
    <row r="102" spans="1:38" ht="15">
      <c r="A102" s="38">
        <v>101</v>
      </c>
      <c r="B102">
        <f>IF(A102&gt;N$383,"",$D$2*10000+Calculations!A102)</f>
      </c>
      <c r="C102">
        <f t="shared" si="30"/>
      </c>
      <c r="D102" s="59" t="s">
        <v>935</v>
      </c>
      <c r="E102" s="61" t="s">
        <v>171</v>
      </c>
      <c r="F102" s="59" t="s">
        <v>492</v>
      </c>
      <c r="G102" s="137" t="s">
        <v>314</v>
      </c>
      <c r="H102" s="76">
        <f>Card_main!J14</f>
        <v>0</v>
      </c>
      <c r="I102" s="76" t="str">
        <f>Card_main!K14</f>
        <v>Hab</v>
      </c>
      <c r="J102" s="76" t="str">
        <f>Card_main!L14</f>
        <v>Com</v>
      </c>
      <c r="K102">
        <f t="shared" si="31"/>
      </c>
      <c r="L102">
        <f t="shared" si="32"/>
      </c>
      <c r="M102">
        <f t="shared" si="33"/>
      </c>
      <c r="N102">
        <f t="shared" si="34"/>
        <v>0.09700000000000007</v>
      </c>
      <c r="O102">
        <f t="shared" si="36"/>
        <v>83</v>
      </c>
      <c r="P102" s="38">
        <f t="shared" si="37"/>
      </c>
      <c r="Q102" s="38">
        <f t="shared" si="38"/>
      </c>
      <c r="R102">
        <f ca="1" t="shared" si="39"/>
      </c>
      <c r="S102">
        <f ca="1" t="shared" si="40"/>
      </c>
      <c r="T102">
        <f ca="1" t="shared" si="41"/>
      </c>
      <c r="U102">
        <f ca="1" t="shared" si="42"/>
      </c>
      <c r="V102">
        <f t="shared" si="43"/>
      </c>
      <c r="W102">
        <f ca="1" t="shared" si="35"/>
      </c>
      <c r="X102">
        <f t="shared" si="44"/>
      </c>
      <c r="AL102">
        <f ca="1" t="shared" si="45"/>
      </c>
    </row>
    <row r="103" spans="1:38" ht="15">
      <c r="A103">
        <v>102</v>
      </c>
      <c r="B103">
        <f>IF(A103&gt;N$383,"",$D$2*10000+Calculations!A103)</f>
      </c>
      <c r="C103">
        <f t="shared" si="30"/>
      </c>
      <c r="D103" s="59" t="s">
        <v>936</v>
      </c>
      <c r="E103" s="61" t="s">
        <v>493</v>
      </c>
      <c r="F103" s="59" t="s">
        <v>494</v>
      </c>
      <c r="G103" s="137" t="s">
        <v>313</v>
      </c>
      <c r="H103" s="76">
        <f>Card_main!J15</f>
        <v>0</v>
      </c>
      <c r="I103" s="76" t="str">
        <f>Card_main!K15</f>
        <v>Hab</v>
      </c>
      <c r="J103" s="76" t="str">
        <f>Card_main!L15</f>
        <v>Com</v>
      </c>
      <c r="K103">
        <f t="shared" si="31"/>
      </c>
      <c r="L103">
        <f t="shared" si="32"/>
      </c>
      <c r="M103">
        <f t="shared" si="33"/>
      </c>
      <c r="N103">
        <f t="shared" si="34"/>
        <v>0.09800000000000007</v>
      </c>
      <c r="O103">
        <f t="shared" si="36"/>
        <v>84</v>
      </c>
      <c r="P103" s="38">
        <f t="shared" si="37"/>
      </c>
      <c r="Q103" s="38">
        <f t="shared" si="38"/>
      </c>
      <c r="R103">
        <f ca="1" t="shared" si="39"/>
      </c>
      <c r="S103">
        <f ca="1" t="shared" si="40"/>
      </c>
      <c r="T103">
        <f ca="1" t="shared" si="41"/>
      </c>
      <c r="U103">
        <f ca="1" t="shared" si="42"/>
      </c>
      <c r="V103">
        <f t="shared" si="43"/>
      </c>
      <c r="W103">
        <f ca="1" t="shared" si="35"/>
      </c>
      <c r="X103">
        <f t="shared" si="44"/>
      </c>
      <c r="AL103">
        <f ca="1" t="shared" si="45"/>
      </c>
    </row>
    <row r="104" spans="1:38" ht="15">
      <c r="A104">
        <v>103</v>
      </c>
      <c r="B104">
        <f>IF(A104&gt;N$383,"",$D$2*10000+Calculations!A104)</f>
      </c>
      <c r="C104">
        <f t="shared" si="30"/>
      </c>
      <c r="D104" s="59" t="s">
        <v>937</v>
      </c>
      <c r="E104" s="61" t="s">
        <v>495</v>
      </c>
      <c r="F104" s="59" t="s">
        <v>496</v>
      </c>
      <c r="G104" s="137" t="s">
        <v>321</v>
      </c>
      <c r="H104" s="76">
        <f>Card_main!J16</f>
        <v>0</v>
      </c>
      <c r="I104" s="76" t="str">
        <f>Card_main!K16</f>
        <v>Hab</v>
      </c>
      <c r="J104" s="76" t="str">
        <f>Card_main!L16</f>
        <v>Com</v>
      </c>
      <c r="K104">
        <f t="shared" si="31"/>
      </c>
      <c r="L104">
        <f t="shared" si="32"/>
      </c>
      <c r="M104">
        <f t="shared" si="33"/>
      </c>
      <c r="N104">
        <f t="shared" si="34"/>
        <v>0.09900000000000007</v>
      </c>
      <c r="O104">
        <f t="shared" si="36"/>
        <v>85</v>
      </c>
      <c r="P104" s="38">
        <f t="shared" si="37"/>
      </c>
      <c r="Q104" s="38">
        <f t="shared" si="38"/>
      </c>
      <c r="R104">
        <f ca="1" t="shared" si="39"/>
      </c>
      <c r="S104">
        <f ca="1" t="shared" si="40"/>
      </c>
      <c r="T104">
        <f ca="1" t="shared" si="41"/>
      </c>
      <c r="U104">
        <f ca="1" t="shared" si="42"/>
      </c>
      <c r="V104">
        <f t="shared" si="43"/>
      </c>
      <c r="W104">
        <f ca="1" t="shared" si="35"/>
      </c>
      <c r="X104">
        <f t="shared" si="44"/>
      </c>
      <c r="AL104">
        <f ca="1" t="shared" si="45"/>
      </c>
    </row>
    <row r="105" spans="1:38" ht="15">
      <c r="A105" s="38">
        <v>104</v>
      </c>
      <c r="B105">
        <f>IF(A105&gt;N$383,"",$D$2*10000+Calculations!A105)</f>
      </c>
      <c r="C105">
        <f t="shared" si="30"/>
      </c>
      <c r="D105" s="59" t="s">
        <v>938</v>
      </c>
      <c r="E105" s="61" t="s">
        <v>497</v>
      </c>
      <c r="F105" s="59" t="s">
        <v>498</v>
      </c>
      <c r="G105" s="137" t="s">
        <v>316</v>
      </c>
      <c r="H105" s="76">
        <f>Card_main!J17</f>
        <v>0</v>
      </c>
      <c r="I105" s="76" t="str">
        <f>Card_main!K17</f>
        <v>Hab</v>
      </c>
      <c r="J105" s="76" t="str">
        <f>Card_main!L17</f>
        <v>Com</v>
      </c>
      <c r="K105">
        <f t="shared" si="31"/>
      </c>
      <c r="L105">
        <f t="shared" si="32"/>
      </c>
      <c r="M105">
        <f t="shared" si="33"/>
      </c>
      <c r="N105">
        <f t="shared" si="34"/>
        <v>0.10000000000000007</v>
      </c>
      <c r="O105">
        <f t="shared" si="36"/>
        <v>86</v>
      </c>
      <c r="P105" s="38">
        <f t="shared" si="37"/>
      </c>
      <c r="Q105" s="38">
        <f t="shared" si="38"/>
      </c>
      <c r="R105">
        <f ca="1" t="shared" si="39"/>
      </c>
      <c r="S105">
        <f ca="1" t="shared" si="40"/>
      </c>
      <c r="T105">
        <f ca="1" t="shared" si="41"/>
      </c>
      <c r="U105">
        <f ca="1" t="shared" si="42"/>
      </c>
      <c r="V105">
        <f t="shared" si="43"/>
      </c>
      <c r="W105">
        <f ca="1" t="shared" si="35"/>
      </c>
      <c r="X105">
        <f t="shared" si="44"/>
      </c>
      <c r="AL105">
        <f ca="1" t="shared" si="45"/>
      </c>
    </row>
    <row r="106" spans="1:38" ht="15">
      <c r="A106">
        <v>105</v>
      </c>
      <c r="B106">
        <f>IF(A106&gt;N$383,"",$D$2*10000+Calculations!A106)</f>
      </c>
      <c r="C106">
        <f t="shared" si="30"/>
      </c>
      <c r="D106" s="59" t="s">
        <v>939</v>
      </c>
      <c r="E106" s="61" t="s">
        <v>499</v>
      </c>
      <c r="F106" s="59" t="s">
        <v>500</v>
      </c>
      <c r="G106" s="137" t="s">
        <v>319</v>
      </c>
      <c r="H106" s="76">
        <f>Card_main!J18</f>
        <v>0</v>
      </c>
      <c r="I106" s="76" t="str">
        <f>Card_main!K18</f>
        <v>Hab</v>
      </c>
      <c r="J106" s="76" t="str">
        <f>Card_main!L18</f>
        <v>Com</v>
      </c>
      <c r="K106">
        <f t="shared" si="31"/>
      </c>
      <c r="L106">
        <f t="shared" si="32"/>
      </c>
      <c r="M106">
        <f t="shared" si="33"/>
      </c>
      <c r="N106">
        <f t="shared" si="34"/>
        <v>0.10100000000000008</v>
      </c>
      <c r="O106">
        <f t="shared" si="36"/>
        <v>87</v>
      </c>
      <c r="P106" s="38">
        <f t="shared" si="37"/>
      </c>
      <c r="Q106" s="38">
        <f t="shared" si="38"/>
      </c>
      <c r="R106">
        <f ca="1" t="shared" si="39"/>
      </c>
      <c r="S106">
        <f ca="1" t="shared" si="40"/>
      </c>
      <c r="T106">
        <f ca="1" t="shared" si="41"/>
      </c>
      <c r="U106">
        <f ca="1" t="shared" si="42"/>
      </c>
      <c r="V106">
        <f t="shared" si="43"/>
      </c>
      <c r="W106">
        <f ca="1" t="shared" si="35"/>
      </c>
      <c r="X106">
        <f t="shared" si="44"/>
      </c>
      <c r="AL106">
        <f ca="1" t="shared" si="45"/>
      </c>
    </row>
    <row r="107" spans="1:38" ht="15">
      <c r="A107">
        <v>106</v>
      </c>
      <c r="B107">
        <f>IF(A107&gt;N$383,"",$D$2*10000+Calculations!A107)</f>
      </c>
      <c r="C107">
        <f t="shared" si="30"/>
      </c>
      <c r="D107" s="59" t="s">
        <v>940</v>
      </c>
      <c r="E107" s="61" t="s">
        <v>501</v>
      </c>
      <c r="F107" s="59" t="s">
        <v>502</v>
      </c>
      <c r="G107" s="137" t="s">
        <v>145</v>
      </c>
      <c r="H107" s="76">
        <f>Card_main!J19</f>
        <v>0</v>
      </c>
      <c r="I107" s="76" t="str">
        <f>Card_main!K19</f>
        <v>Hab</v>
      </c>
      <c r="J107" s="76" t="str">
        <f>Card_main!L19</f>
        <v>Com</v>
      </c>
      <c r="K107">
        <f t="shared" si="31"/>
      </c>
      <c r="L107">
        <f t="shared" si="32"/>
      </c>
      <c r="M107">
        <f t="shared" si="33"/>
      </c>
      <c r="N107">
        <f t="shared" si="34"/>
        <v>0.10200000000000008</v>
      </c>
      <c r="O107">
        <f t="shared" si="36"/>
        <v>88</v>
      </c>
      <c r="P107" s="38">
        <f t="shared" si="37"/>
      </c>
      <c r="Q107" s="38">
        <f t="shared" si="38"/>
      </c>
      <c r="R107">
        <f ca="1" t="shared" si="39"/>
      </c>
      <c r="S107">
        <f ca="1" t="shared" si="40"/>
      </c>
      <c r="T107">
        <f ca="1" t="shared" si="41"/>
      </c>
      <c r="U107">
        <f ca="1" t="shared" si="42"/>
      </c>
      <c r="V107">
        <f t="shared" si="43"/>
      </c>
      <c r="W107">
        <f ca="1" t="shared" si="35"/>
      </c>
      <c r="X107">
        <f t="shared" si="44"/>
      </c>
      <c r="AL107">
        <f ca="1" t="shared" si="45"/>
      </c>
    </row>
    <row r="108" spans="1:38" ht="15">
      <c r="A108" s="38">
        <v>107</v>
      </c>
      <c r="B108">
        <f>IF(A108&gt;N$383,"",$D$2*10000+Calculations!A108)</f>
      </c>
      <c r="C108">
        <f t="shared" si="30"/>
      </c>
      <c r="D108" s="59" t="s">
        <v>941</v>
      </c>
      <c r="E108" s="61" t="s">
        <v>503</v>
      </c>
      <c r="F108" s="59" t="s">
        <v>504</v>
      </c>
      <c r="G108" s="137" t="s">
        <v>320</v>
      </c>
      <c r="H108" s="76">
        <f>Card_main!J20</f>
        <v>0</v>
      </c>
      <c r="I108" s="76" t="str">
        <f>Card_main!K20</f>
        <v>Hab</v>
      </c>
      <c r="J108" s="76" t="str">
        <f>Card_main!L20</f>
        <v>Com</v>
      </c>
      <c r="K108">
        <f t="shared" si="31"/>
      </c>
      <c r="L108">
        <f t="shared" si="32"/>
      </c>
      <c r="M108">
        <f t="shared" si="33"/>
      </c>
      <c r="N108">
        <f t="shared" si="34"/>
        <v>0.10300000000000008</v>
      </c>
      <c r="O108">
        <f t="shared" si="36"/>
        <v>89</v>
      </c>
      <c r="P108" s="38">
        <f t="shared" si="37"/>
      </c>
      <c r="Q108" s="38">
        <f t="shared" si="38"/>
      </c>
      <c r="R108">
        <f ca="1" t="shared" si="39"/>
      </c>
      <c r="S108">
        <f ca="1" t="shared" si="40"/>
      </c>
      <c r="T108">
        <f ca="1" t="shared" si="41"/>
      </c>
      <c r="U108">
        <f ca="1" t="shared" si="42"/>
      </c>
      <c r="V108">
        <f t="shared" si="43"/>
      </c>
      <c r="W108">
        <f ca="1" t="shared" si="35"/>
      </c>
      <c r="X108">
        <f t="shared" si="44"/>
      </c>
      <c r="AL108">
        <f ca="1" t="shared" si="45"/>
      </c>
    </row>
    <row r="109" spans="1:38" ht="15">
      <c r="A109">
        <v>108</v>
      </c>
      <c r="B109">
        <f>IF(A109&gt;N$383,"",$D$2*10000+Calculations!A109)</f>
      </c>
      <c r="C109">
        <f t="shared" si="30"/>
      </c>
      <c r="D109" s="59" t="s">
        <v>1229</v>
      </c>
      <c r="E109" s="61" t="s">
        <v>858</v>
      </c>
      <c r="F109" s="59" t="s">
        <v>1230</v>
      </c>
      <c r="G109" s="137" t="s">
        <v>1231</v>
      </c>
      <c r="H109" s="76">
        <f>Card_main!J21</f>
        <v>0</v>
      </c>
      <c r="I109" s="76" t="str">
        <f>Card_main!K21</f>
        <v>Hab</v>
      </c>
      <c r="J109" s="76" t="str">
        <f>Card_main!L21</f>
        <v>Com</v>
      </c>
      <c r="K109">
        <f t="shared" si="31"/>
      </c>
      <c r="L109">
        <f t="shared" si="32"/>
      </c>
      <c r="M109">
        <f t="shared" si="33"/>
      </c>
      <c r="N109">
        <f t="shared" si="34"/>
        <v>0.10400000000000008</v>
      </c>
      <c r="O109">
        <f t="shared" si="36"/>
        <v>90</v>
      </c>
      <c r="P109" s="38">
        <f t="shared" si="37"/>
      </c>
      <c r="Q109" s="38">
        <f t="shared" si="38"/>
      </c>
      <c r="R109">
        <f ca="1" t="shared" si="39"/>
      </c>
      <c r="S109">
        <f ca="1" t="shared" si="40"/>
      </c>
      <c r="T109">
        <f ca="1" t="shared" si="41"/>
      </c>
      <c r="U109">
        <f ca="1" t="shared" si="42"/>
      </c>
      <c r="V109">
        <f t="shared" si="43"/>
      </c>
      <c r="W109">
        <f ca="1" t="shared" si="35"/>
      </c>
      <c r="X109">
        <f t="shared" si="44"/>
      </c>
      <c r="AL109">
        <f ca="1" t="shared" si="45"/>
      </c>
    </row>
    <row r="110" spans="1:38" ht="15">
      <c r="A110">
        <v>109</v>
      </c>
      <c r="B110">
        <f>IF(A110&gt;N$383,"",$D$2*10000+Calculations!A110)</f>
      </c>
      <c r="C110">
        <f t="shared" si="30"/>
      </c>
      <c r="D110" s="59" t="s">
        <v>942</v>
      </c>
      <c r="E110" s="61" t="s">
        <v>505</v>
      </c>
      <c r="F110" s="59" t="s">
        <v>506</v>
      </c>
      <c r="G110" s="137" t="s">
        <v>323</v>
      </c>
      <c r="H110" s="76">
        <f>Card_main!J22</f>
        <v>0</v>
      </c>
      <c r="I110" s="76" t="str">
        <f>Card_main!K22</f>
        <v>Hab</v>
      </c>
      <c r="J110" s="76" t="str">
        <f>Card_main!L22</f>
        <v>Com</v>
      </c>
      <c r="K110">
        <f t="shared" si="31"/>
      </c>
      <c r="L110">
        <f t="shared" si="32"/>
      </c>
      <c r="M110">
        <f t="shared" si="33"/>
      </c>
      <c r="N110">
        <f t="shared" si="34"/>
        <v>0.10500000000000008</v>
      </c>
      <c r="O110">
        <f t="shared" si="36"/>
        <v>91</v>
      </c>
      <c r="P110" s="38">
        <f t="shared" si="37"/>
      </c>
      <c r="Q110" s="38">
        <f t="shared" si="38"/>
      </c>
      <c r="R110">
        <f ca="1" t="shared" si="39"/>
      </c>
      <c r="S110">
        <f ca="1" t="shared" si="40"/>
      </c>
      <c r="T110">
        <f ca="1" t="shared" si="41"/>
      </c>
      <c r="U110">
        <f ca="1" t="shared" si="42"/>
      </c>
      <c r="V110">
        <f t="shared" si="43"/>
      </c>
      <c r="W110">
        <f ca="1" t="shared" si="35"/>
      </c>
      <c r="X110">
        <f t="shared" si="44"/>
      </c>
      <c r="AL110">
        <f ca="1" t="shared" si="45"/>
      </c>
    </row>
    <row r="111" spans="1:38" ht="15">
      <c r="A111" s="38">
        <v>110</v>
      </c>
      <c r="B111">
        <f>IF(A111&gt;N$383,"",$D$2*10000+Calculations!A111)</f>
      </c>
      <c r="C111">
        <f t="shared" si="30"/>
      </c>
      <c r="D111" s="59" t="s">
        <v>1232</v>
      </c>
      <c r="E111" s="61" t="s">
        <v>1233</v>
      </c>
      <c r="F111" s="59" t="s">
        <v>1234</v>
      </c>
      <c r="G111" s="137" t="s">
        <v>1235</v>
      </c>
      <c r="H111" s="76">
        <f>Card_main!J23</f>
        <v>0</v>
      </c>
      <c r="I111" s="76" t="str">
        <f>Card_main!K23</f>
        <v>Hab</v>
      </c>
      <c r="J111" s="76" t="str">
        <f>Card_main!L23</f>
        <v>Com</v>
      </c>
      <c r="K111">
        <f t="shared" si="31"/>
      </c>
      <c r="L111">
        <f t="shared" si="32"/>
      </c>
      <c r="M111">
        <f t="shared" si="33"/>
      </c>
      <c r="N111">
        <f t="shared" si="34"/>
        <v>0.10600000000000008</v>
      </c>
      <c r="O111">
        <f t="shared" si="36"/>
        <v>92</v>
      </c>
      <c r="P111" s="38">
        <f t="shared" si="37"/>
      </c>
      <c r="Q111" s="38">
        <f t="shared" si="38"/>
      </c>
      <c r="R111">
        <f ca="1" t="shared" si="39"/>
      </c>
      <c r="S111">
        <f ca="1" t="shared" si="40"/>
      </c>
      <c r="T111">
        <f ca="1" t="shared" si="41"/>
      </c>
      <c r="U111">
        <f ca="1" t="shared" si="42"/>
      </c>
      <c r="V111">
        <f t="shared" si="43"/>
      </c>
      <c r="W111">
        <f ca="1" t="shared" si="35"/>
      </c>
      <c r="X111">
        <f t="shared" si="44"/>
      </c>
      <c r="AL111">
        <f ca="1" t="shared" si="45"/>
      </c>
    </row>
    <row r="112" spans="1:38" ht="15">
      <c r="A112">
        <v>111</v>
      </c>
      <c r="B112">
        <f>IF(A112&gt;N$383,"",$D$2*10000+Calculations!A112)</f>
      </c>
      <c r="C112">
        <f t="shared" si="30"/>
      </c>
      <c r="D112" s="65" t="s">
        <v>1236</v>
      </c>
      <c r="E112" s="118" t="s">
        <v>453</v>
      </c>
      <c r="F112" s="65" t="s">
        <v>1237</v>
      </c>
      <c r="G112" s="138" t="s">
        <v>1238</v>
      </c>
      <c r="H112" s="76">
        <f>Card_main!J24</f>
        <v>0</v>
      </c>
      <c r="I112" s="76" t="str">
        <f>Card_main!K24</f>
        <v>Hab</v>
      </c>
      <c r="J112" s="76" t="str">
        <f>Card_main!L24</f>
        <v>Com</v>
      </c>
      <c r="K112">
        <f t="shared" si="31"/>
      </c>
      <c r="L112">
        <f t="shared" si="32"/>
      </c>
      <c r="M112">
        <f t="shared" si="33"/>
      </c>
      <c r="N112">
        <f t="shared" si="34"/>
        <v>0.10700000000000008</v>
      </c>
      <c r="O112">
        <f t="shared" si="36"/>
        <v>93</v>
      </c>
      <c r="P112" s="38">
        <f t="shared" si="37"/>
      </c>
      <c r="Q112" s="38">
        <f t="shared" si="38"/>
      </c>
      <c r="R112">
        <f ca="1" t="shared" si="39"/>
      </c>
      <c r="S112">
        <f ca="1" t="shared" si="40"/>
      </c>
      <c r="T112">
        <f ca="1" t="shared" si="41"/>
      </c>
      <c r="U112">
        <f ca="1" t="shared" si="42"/>
      </c>
      <c r="V112">
        <f t="shared" si="43"/>
      </c>
      <c r="W112">
        <f ca="1" t="shared" si="35"/>
      </c>
      <c r="X112">
        <f t="shared" si="44"/>
      </c>
      <c r="AL112">
        <f ca="1" t="shared" si="45"/>
      </c>
    </row>
    <row r="113" spans="1:38" ht="15">
      <c r="A113">
        <v>112</v>
      </c>
      <c r="B113">
        <f>IF(A113&gt;N$383,"",$D$2*10000+Calculations!A113)</f>
      </c>
      <c r="C113">
        <f t="shared" si="30"/>
      </c>
      <c r="D113" s="59" t="s">
        <v>943</v>
      </c>
      <c r="E113" s="61" t="s">
        <v>455</v>
      </c>
      <c r="F113" s="59" t="s">
        <v>507</v>
      </c>
      <c r="G113" s="137" t="s">
        <v>0</v>
      </c>
      <c r="H113" s="76">
        <f>Card_main!J25</f>
        <v>0</v>
      </c>
      <c r="I113" s="76" t="str">
        <f>Card_main!K25</f>
        <v>Hab</v>
      </c>
      <c r="J113" s="76" t="str">
        <f>Card_main!L25</f>
        <v>Com</v>
      </c>
      <c r="K113">
        <f t="shared" si="31"/>
      </c>
      <c r="L113">
        <f t="shared" si="32"/>
      </c>
      <c r="M113">
        <f t="shared" si="33"/>
      </c>
      <c r="N113">
        <f t="shared" si="34"/>
        <v>0.10800000000000008</v>
      </c>
      <c r="O113">
        <f t="shared" si="36"/>
        <v>94</v>
      </c>
      <c r="P113" s="38">
        <f t="shared" si="37"/>
      </c>
      <c r="Q113" s="38">
        <f t="shared" si="38"/>
      </c>
      <c r="R113">
        <f ca="1" t="shared" si="39"/>
      </c>
      <c r="S113">
        <f ca="1" t="shared" si="40"/>
      </c>
      <c r="T113">
        <f ca="1" t="shared" si="41"/>
      </c>
      <c r="U113">
        <f ca="1" t="shared" si="42"/>
      </c>
      <c r="V113">
        <f t="shared" si="43"/>
      </c>
      <c r="W113">
        <f ca="1" t="shared" si="35"/>
      </c>
      <c r="X113">
        <f t="shared" si="44"/>
      </c>
      <c r="AL113">
        <f ca="1" t="shared" si="45"/>
      </c>
    </row>
    <row r="114" spans="1:38" ht="15">
      <c r="A114" s="38">
        <v>113</v>
      </c>
      <c r="B114">
        <f>IF(A114&gt;N$383,"",$D$2*10000+Calculations!A114)</f>
      </c>
      <c r="C114">
        <f t="shared" si="30"/>
      </c>
      <c r="D114" s="59" t="s">
        <v>944</v>
      </c>
      <c r="E114" s="61" t="s">
        <v>172</v>
      </c>
      <c r="F114" s="59" t="s">
        <v>509</v>
      </c>
      <c r="G114" s="137" t="s">
        <v>43</v>
      </c>
      <c r="H114" s="76">
        <f>Card_main!J26</f>
        <v>0</v>
      </c>
      <c r="I114" s="76" t="str">
        <f>Card_main!K26</f>
        <v>Hab</v>
      </c>
      <c r="J114" s="76" t="str">
        <f>Card_main!L26</f>
        <v>Com</v>
      </c>
      <c r="K114">
        <f t="shared" si="31"/>
      </c>
      <c r="L114">
        <f t="shared" si="32"/>
      </c>
      <c r="M114">
        <f t="shared" si="33"/>
      </c>
      <c r="N114">
        <f t="shared" si="34"/>
        <v>0.10900000000000008</v>
      </c>
      <c r="O114">
        <f t="shared" si="36"/>
        <v>95</v>
      </c>
      <c r="P114" s="38">
        <f t="shared" si="37"/>
      </c>
      <c r="Q114" s="38">
        <f t="shared" si="38"/>
      </c>
      <c r="R114">
        <f ca="1" t="shared" si="39"/>
      </c>
      <c r="S114">
        <f ca="1" t="shared" si="40"/>
      </c>
      <c r="T114">
        <f ca="1" t="shared" si="41"/>
      </c>
      <c r="U114">
        <f ca="1" t="shared" si="42"/>
      </c>
      <c r="V114">
        <f t="shared" si="43"/>
      </c>
      <c r="W114">
        <f ca="1" t="shared" si="35"/>
      </c>
      <c r="X114">
        <f t="shared" si="44"/>
      </c>
      <c r="AL114">
        <f ca="1" t="shared" si="45"/>
      </c>
    </row>
    <row r="115" spans="1:38" ht="15">
      <c r="A115">
        <v>114</v>
      </c>
      <c r="B115">
        <f>IF(A115&gt;N$383,"",$D$2*10000+Calculations!A115)</f>
      </c>
      <c r="C115">
        <f t="shared" si="30"/>
      </c>
      <c r="D115" s="59" t="s">
        <v>945</v>
      </c>
      <c r="E115" s="61" t="s">
        <v>240</v>
      </c>
      <c r="F115" s="59" t="s">
        <v>511</v>
      </c>
      <c r="G115" s="137" t="s">
        <v>45</v>
      </c>
      <c r="H115" s="76">
        <f>Card_main!J27</f>
        <v>0</v>
      </c>
      <c r="I115" s="76" t="str">
        <f>Card_main!K27</f>
        <v>Hab</v>
      </c>
      <c r="J115" s="76" t="str">
        <f>Card_main!L27</f>
        <v>Com</v>
      </c>
      <c r="K115">
        <f t="shared" si="31"/>
      </c>
      <c r="L115">
        <f t="shared" si="32"/>
      </c>
      <c r="M115">
        <f t="shared" si="33"/>
      </c>
      <c r="N115">
        <f t="shared" si="34"/>
        <v>0.11000000000000008</v>
      </c>
      <c r="O115">
        <f t="shared" si="36"/>
        <v>96</v>
      </c>
      <c r="P115" s="38">
        <f t="shared" si="37"/>
      </c>
      <c r="Q115" s="38">
        <f t="shared" si="38"/>
      </c>
      <c r="R115">
        <f ca="1" t="shared" si="39"/>
      </c>
      <c r="S115">
        <f ca="1" t="shared" si="40"/>
      </c>
      <c r="T115">
        <f ca="1" t="shared" si="41"/>
      </c>
      <c r="U115">
        <f ca="1" t="shared" si="42"/>
      </c>
      <c r="V115">
        <f t="shared" si="43"/>
      </c>
      <c r="W115">
        <f ca="1" t="shared" si="35"/>
      </c>
      <c r="X115">
        <f t="shared" si="44"/>
      </c>
      <c r="AL115">
        <f ca="1" t="shared" si="45"/>
      </c>
    </row>
    <row r="116" spans="1:38" ht="15">
      <c r="A116">
        <v>115</v>
      </c>
      <c r="B116">
        <f>IF(A116&gt;N$383,"",$D$2*10000+Calculations!A116)</f>
      </c>
      <c r="C116">
        <f t="shared" si="30"/>
      </c>
      <c r="D116" s="59" t="s">
        <v>1239</v>
      </c>
      <c r="E116" s="61" t="s">
        <v>1240</v>
      </c>
      <c r="F116" s="59" t="s">
        <v>1241</v>
      </c>
      <c r="G116" s="137" t="s">
        <v>1242</v>
      </c>
      <c r="H116" s="76">
        <f>Card_main!J28</f>
        <v>0</v>
      </c>
      <c r="I116" s="76" t="str">
        <f>Card_main!K28</f>
        <v>Hab</v>
      </c>
      <c r="J116" s="76" t="str">
        <f>Card_main!L28</f>
        <v>Com</v>
      </c>
      <c r="K116">
        <f t="shared" si="31"/>
      </c>
      <c r="L116">
        <f t="shared" si="32"/>
      </c>
      <c r="M116">
        <f t="shared" si="33"/>
      </c>
      <c r="N116">
        <f t="shared" si="34"/>
        <v>0.11100000000000008</v>
      </c>
      <c r="O116">
        <f t="shared" si="36"/>
        <v>97</v>
      </c>
      <c r="P116" s="38">
        <f t="shared" si="37"/>
      </c>
      <c r="Q116" s="38">
        <f t="shared" si="38"/>
      </c>
      <c r="R116">
        <f ca="1" t="shared" si="39"/>
      </c>
      <c r="S116">
        <f ca="1" t="shared" si="40"/>
      </c>
      <c r="T116">
        <f ca="1" t="shared" si="41"/>
      </c>
      <c r="U116">
        <f ca="1" t="shared" si="42"/>
      </c>
      <c r="V116">
        <f t="shared" si="43"/>
      </c>
      <c r="W116">
        <f ca="1" t="shared" si="35"/>
      </c>
      <c r="X116">
        <f t="shared" si="44"/>
      </c>
      <c r="AL116">
        <f ca="1" t="shared" si="45"/>
      </c>
    </row>
    <row r="117" spans="1:38" ht="15">
      <c r="A117" s="38">
        <v>116</v>
      </c>
      <c r="B117">
        <f>IF(A117&gt;N$383,"",$D$2*10000+Calculations!A117)</f>
      </c>
      <c r="C117">
        <f t="shared" si="30"/>
      </c>
      <c r="D117" s="59" t="s">
        <v>946</v>
      </c>
      <c r="E117" s="61" t="s">
        <v>236</v>
      </c>
      <c r="F117" s="59" t="s">
        <v>512</v>
      </c>
      <c r="G117" s="137" t="s">
        <v>46</v>
      </c>
      <c r="H117" s="76">
        <f>Card_main!J29</f>
        <v>0</v>
      </c>
      <c r="I117" s="76" t="str">
        <f>Card_main!K29</f>
        <v>Hab</v>
      </c>
      <c r="J117" s="76" t="str">
        <f>Card_main!L29</f>
        <v>Com</v>
      </c>
      <c r="K117">
        <f t="shared" si="31"/>
      </c>
      <c r="L117">
        <f t="shared" si="32"/>
      </c>
      <c r="M117">
        <f t="shared" si="33"/>
      </c>
      <c r="N117">
        <f t="shared" si="34"/>
        <v>0.11200000000000009</v>
      </c>
      <c r="O117">
        <f t="shared" si="36"/>
        <v>98</v>
      </c>
      <c r="P117" s="38">
        <f t="shared" si="37"/>
      </c>
      <c r="Q117" s="38">
        <f t="shared" si="38"/>
      </c>
      <c r="R117">
        <f ca="1" t="shared" si="39"/>
      </c>
      <c r="S117">
        <f ca="1" t="shared" si="40"/>
      </c>
      <c r="T117">
        <f ca="1" t="shared" si="41"/>
      </c>
      <c r="U117">
        <f ca="1" t="shared" si="42"/>
      </c>
      <c r="V117">
        <f t="shared" si="43"/>
      </c>
      <c r="W117">
        <f ca="1" t="shared" si="35"/>
      </c>
      <c r="X117">
        <f t="shared" si="44"/>
      </c>
      <c r="AL117">
        <f ca="1" t="shared" si="45"/>
      </c>
    </row>
    <row r="118" spans="1:38" ht="15">
      <c r="A118">
        <v>117</v>
      </c>
      <c r="B118">
        <f>IF(A118&gt;N$383,"",$D$2*10000+Calculations!A118)</f>
      </c>
      <c r="C118">
        <f t="shared" si="30"/>
      </c>
      <c r="D118" s="59" t="s">
        <v>947</v>
      </c>
      <c r="E118" s="61" t="s">
        <v>1243</v>
      </c>
      <c r="F118" s="59" t="s">
        <v>513</v>
      </c>
      <c r="G118" s="137" t="s">
        <v>514</v>
      </c>
      <c r="H118" s="76">
        <f>Card_main!J30</f>
        <v>0</v>
      </c>
      <c r="I118" s="76" t="str">
        <f>Card_main!K30</f>
        <v>Hab</v>
      </c>
      <c r="J118" s="76" t="str">
        <f>Card_main!L30</f>
        <v>Com</v>
      </c>
      <c r="K118">
        <f t="shared" si="31"/>
      </c>
      <c r="L118">
        <f t="shared" si="32"/>
      </c>
      <c r="M118">
        <f t="shared" si="33"/>
      </c>
      <c r="N118">
        <f t="shared" si="34"/>
        <v>0.11300000000000009</v>
      </c>
      <c r="O118">
        <f t="shared" si="36"/>
        <v>99</v>
      </c>
      <c r="P118" s="38">
        <f t="shared" si="37"/>
      </c>
      <c r="Q118" s="38">
        <f t="shared" si="38"/>
      </c>
      <c r="R118">
        <f ca="1" t="shared" si="39"/>
      </c>
      <c r="S118">
        <f ca="1" t="shared" si="40"/>
      </c>
      <c r="T118">
        <f ca="1" t="shared" si="41"/>
      </c>
      <c r="U118">
        <f ca="1" t="shared" si="42"/>
      </c>
      <c r="V118">
        <f t="shared" si="43"/>
      </c>
      <c r="W118">
        <f ca="1" t="shared" si="35"/>
      </c>
      <c r="X118">
        <f t="shared" si="44"/>
      </c>
      <c r="AL118">
        <f ca="1" t="shared" si="45"/>
      </c>
    </row>
    <row r="119" spans="1:38" ht="15">
      <c r="A119">
        <v>118</v>
      </c>
      <c r="B119">
        <f>IF(A119&gt;N$383,"",$D$2*10000+Calculations!A119)</f>
      </c>
      <c r="C119">
        <f t="shared" si="30"/>
      </c>
      <c r="D119" s="59" t="s">
        <v>948</v>
      </c>
      <c r="E119" s="61" t="s">
        <v>515</v>
      </c>
      <c r="F119" s="59" t="s">
        <v>516</v>
      </c>
      <c r="G119" s="137" t="s">
        <v>517</v>
      </c>
      <c r="H119" s="76">
        <f>Card_main!J31</f>
        <v>0</v>
      </c>
      <c r="I119" s="76" t="str">
        <f>Card_main!K31</f>
        <v>Hab</v>
      </c>
      <c r="J119" s="76" t="str">
        <f>Card_main!L31</f>
        <v>Com</v>
      </c>
      <c r="K119">
        <f t="shared" si="31"/>
      </c>
      <c r="L119">
        <f t="shared" si="32"/>
      </c>
      <c r="M119">
        <f t="shared" si="33"/>
      </c>
      <c r="N119">
        <f t="shared" si="34"/>
        <v>0.11400000000000009</v>
      </c>
      <c r="O119">
        <f t="shared" si="36"/>
        <v>100</v>
      </c>
      <c r="P119" s="38">
        <f t="shared" si="37"/>
      </c>
      <c r="Q119" s="38">
        <f t="shared" si="38"/>
      </c>
      <c r="R119">
        <f ca="1" t="shared" si="39"/>
      </c>
      <c r="S119">
        <f ca="1" t="shared" si="40"/>
      </c>
      <c r="T119">
        <f ca="1" t="shared" si="41"/>
      </c>
      <c r="U119">
        <f ca="1" t="shared" si="42"/>
      </c>
      <c r="V119">
        <f t="shared" si="43"/>
      </c>
      <c r="W119">
        <f ca="1" t="shared" si="35"/>
      </c>
      <c r="X119">
        <f t="shared" si="44"/>
      </c>
      <c r="AL119">
        <f ca="1" t="shared" si="45"/>
      </c>
    </row>
    <row r="120" spans="1:38" ht="15">
      <c r="A120" s="38">
        <v>119</v>
      </c>
      <c r="B120">
        <f>IF(A120&gt;N$383,"",$D$2*10000+Calculations!A120)</f>
      </c>
      <c r="C120">
        <f t="shared" si="30"/>
      </c>
      <c r="D120" s="59" t="s">
        <v>1244</v>
      </c>
      <c r="E120" s="61" t="s">
        <v>407</v>
      </c>
      <c r="F120" s="59" t="s">
        <v>1245</v>
      </c>
      <c r="G120" s="137" t="s">
        <v>1246</v>
      </c>
      <c r="H120" s="76">
        <f>Card_main!J32</f>
        <v>0</v>
      </c>
      <c r="I120" s="76" t="str">
        <f>Card_main!K32</f>
        <v>Hab</v>
      </c>
      <c r="J120" s="76" t="str">
        <f>Card_main!L32</f>
        <v>Com</v>
      </c>
      <c r="K120">
        <f t="shared" si="31"/>
      </c>
      <c r="L120">
        <f t="shared" si="32"/>
      </c>
      <c r="M120">
        <f t="shared" si="33"/>
      </c>
      <c r="N120">
        <f t="shared" si="34"/>
        <v>0.11500000000000009</v>
      </c>
      <c r="O120">
        <f t="shared" si="36"/>
        <v>101</v>
      </c>
      <c r="P120" s="38">
        <f t="shared" si="37"/>
      </c>
      <c r="Q120" s="38">
        <f t="shared" si="38"/>
      </c>
      <c r="R120">
        <f ca="1" t="shared" si="39"/>
      </c>
      <c r="S120">
        <f ca="1" t="shared" si="40"/>
      </c>
      <c r="T120">
        <f ca="1" t="shared" si="41"/>
      </c>
      <c r="U120">
        <f ca="1" t="shared" si="42"/>
      </c>
      <c r="V120">
        <f t="shared" si="43"/>
      </c>
      <c r="W120">
        <f ca="1" t="shared" si="35"/>
      </c>
      <c r="X120">
        <f t="shared" si="44"/>
      </c>
      <c r="AL120">
        <f ca="1" t="shared" si="45"/>
      </c>
    </row>
    <row r="121" spans="1:38" ht="15">
      <c r="A121">
        <v>120</v>
      </c>
      <c r="B121">
        <f>IF(A121&gt;N$383,"",$D$2*10000+Calculations!A121)</f>
      </c>
      <c r="C121">
        <f t="shared" si="30"/>
      </c>
      <c r="D121" s="59" t="s">
        <v>949</v>
      </c>
      <c r="E121" s="61" t="s">
        <v>518</v>
      </c>
      <c r="F121" s="59" t="s">
        <v>519</v>
      </c>
      <c r="G121" s="137" t="s">
        <v>47</v>
      </c>
      <c r="H121" s="76">
        <f>Card_main!J33</f>
        <v>0</v>
      </c>
      <c r="I121" s="76" t="str">
        <f>Card_main!K33</f>
        <v>Hab</v>
      </c>
      <c r="J121" s="76" t="str">
        <f>Card_main!L33</f>
        <v>Com</v>
      </c>
      <c r="K121">
        <f t="shared" si="31"/>
      </c>
      <c r="L121">
        <f t="shared" si="32"/>
      </c>
      <c r="M121">
        <f t="shared" si="33"/>
      </c>
      <c r="N121">
        <f t="shared" si="34"/>
        <v>0.11600000000000009</v>
      </c>
      <c r="O121">
        <f t="shared" si="36"/>
        <v>102</v>
      </c>
      <c r="P121" s="38">
        <f t="shared" si="37"/>
      </c>
      <c r="Q121" s="38">
        <f t="shared" si="38"/>
      </c>
      <c r="R121">
        <f ca="1" t="shared" si="39"/>
      </c>
      <c r="S121">
        <f ca="1" t="shared" si="40"/>
      </c>
      <c r="T121">
        <f ca="1" t="shared" si="41"/>
      </c>
      <c r="U121">
        <f ca="1" t="shared" si="42"/>
      </c>
      <c r="V121">
        <f t="shared" si="43"/>
      </c>
      <c r="W121">
        <f ca="1" t="shared" si="35"/>
      </c>
      <c r="X121">
        <f t="shared" si="44"/>
      </c>
      <c r="AL121">
        <f ca="1" t="shared" si="45"/>
      </c>
    </row>
    <row r="122" spans="1:38" ht="15">
      <c r="A122">
        <v>121</v>
      </c>
      <c r="B122">
        <f>IF(A122&gt;N$383,"",$D$2*10000+Calculations!A122)</f>
      </c>
      <c r="C122">
        <f t="shared" si="30"/>
      </c>
      <c r="D122" s="59" t="s">
        <v>950</v>
      </c>
      <c r="E122" s="61" t="s">
        <v>520</v>
      </c>
      <c r="F122" s="59" t="s">
        <v>521</v>
      </c>
      <c r="G122" s="137" t="s">
        <v>522</v>
      </c>
      <c r="H122" s="76">
        <f>Card_main!J34</f>
        <v>0</v>
      </c>
      <c r="I122" s="76" t="str">
        <f>Card_main!K34</f>
        <v>Hab</v>
      </c>
      <c r="J122" s="76" t="str">
        <f>Card_main!L34</f>
        <v>Com</v>
      </c>
      <c r="K122">
        <f t="shared" si="31"/>
      </c>
      <c r="L122">
        <f t="shared" si="32"/>
      </c>
      <c r="M122">
        <f t="shared" si="33"/>
      </c>
      <c r="N122">
        <f t="shared" si="34"/>
        <v>0.11700000000000009</v>
      </c>
      <c r="O122">
        <f t="shared" si="36"/>
        <v>103</v>
      </c>
      <c r="P122" s="38">
        <f t="shared" si="37"/>
      </c>
      <c r="Q122" s="38">
        <f t="shared" si="38"/>
      </c>
      <c r="R122">
        <f ca="1" t="shared" si="39"/>
      </c>
      <c r="S122">
        <f ca="1" t="shared" si="40"/>
      </c>
      <c r="T122">
        <f ca="1" t="shared" si="41"/>
      </c>
      <c r="U122">
        <f ca="1" t="shared" si="42"/>
      </c>
      <c r="V122">
        <f t="shared" si="43"/>
      </c>
      <c r="W122">
        <f ca="1" t="shared" si="35"/>
      </c>
      <c r="X122">
        <f t="shared" si="44"/>
      </c>
      <c r="AL122">
        <f ca="1" t="shared" si="45"/>
      </c>
    </row>
    <row r="123" spans="1:38" ht="15">
      <c r="A123" s="38">
        <v>122</v>
      </c>
      <c r="B123">
        <f>IF(A123&gt;N$383,"",$D$2*10000+Calculations!A123)</f>
      </c>
      <c r="C123">
        <f t="shared" si="30"/>
      </c>
      <c r="D123" s="59" t="s">
        <v>951</v>
      </c>
      <c r="E123" s="61" t="s">
        <v>523</v>
      </c>
      <c r="F123" s="59" t="s">
        <v>524</v>
      </c>
      <c r="G123" s="137" t="s">
        <v>525</v>
      </c>
      <c r="H123" s="76">
        <f>Card_main!J35</f>
        <v>0</v>
      </c>
      <c r="I123" s="76" t="str">
        <f>Card_main!K35</f>
        <v>Hab</v>
      </c>
      <c r="J123" s="76" t="str">
        <f>Card_main!L35</f>
        <v>Com</v>
      </c>
      <c r="K123">
        <f t="shared" si="31"/>
      </c>
      <c r="L123">
        <f t="shared" si="32"/>
      </c>
      <c r="M123">
        <f t="shared" si="33"/>
      </c>
      <c r="N123">
        <f t="shared" si="34"/>
        <v>0.11800000000000009</v>
      </c>
      <c r="O123">
        <f t="shared" si="36"/>
        <v>104</v>
      </c>
      <c r="P123" s="38">
        <f t="shared" si="37"/>
      </c>
      <c r="Q123" s="38">
        <f t="shared" si="38"/>
      </c>
      <c r="R123">
        <f ca="1" t="shared" si="39"/>
      </c>
      <c r="S123">
        <f ca="1" t="shared" si="40"/>
      </c>
      <c r="T123">
        <f ca="1" t="shared" si="41"/>
      </c>
      <c r="U123">
        <f ca="1" t="shared" si="42"/>
      </c>
      <c r="V123">
        <f t="shared" si="43"/>
      </c>
      <c r="W123">
        <f ca="1" t="shared" si="35"/>
      </c>
      <c r="X123">
        <f t="shared" si="44"/>
      </c>
      <c r="AL123">
        <f ca="1" t="shared" si="45"/>
      </c>
    </row>
    <row r="124" spans="1:38" ht="15">
      <c r="A124">
        <v>123</v>
      </c>
      <c r="B124">
        <f>IF(A124&gt;N$383,"",$D$2*10000+Calculations!A124)</f>
      </c>
      <c r="C124">
        <f t="shared" si="30"/>
      </c>
      <c r="D124" s="59" t="s">
        <v>952</v>
      </c>
      <c r="E124" s="61" t="s">
        <v>173</v>
      </c>
      <c r="F124" s="59" t="s">
        <v>526</v>
      </c>
      <c r="G124" s="137" t="s">
        <v>48</v>
      </c>
      <c r="H124" s="76">
        <f>Card_main!J36</f>
        <v>0</v>
      </c>
      <c r="I124" s="76" t="str">
        <f>Card_main!K36</f>
        <v>Hab</v>
      </c>
      <c r="J124" s="76" t="str">
        <f>Card_main!L36</f>
        <v>Com</v>
      </c>
      <c r="K124">
        <f t="shared" si="31"/>
      </c>
      <c r="L124">
        <f t="shared" si="32"/>
      </c>
      <c r="M124">
        <f t="shared" si="33"/>
      </c>
      <c r="N124">
        <f t="shared" si="34"/>
        <v>0.11900000000000009</v>
      </c>
      <c r="O124">
        <f t="shared" si="36"/>
        <v>105</v>
      </c>
      <c r="P124" s="38">
        <f t="shared" si="37"/>
      </c>
      <c r="Q124" s="38">
        <f t="shared" si="38"/>
      </c>
      <c r="R124">
        <f ca="1" t="shared" si="39"/>
      </c>
      <c r="S124">
        <f ca="1" t="shared" si="40"/>
      </c>
      <c r="T124">
        <f ca="1" t="shared" si="41"/>
      </c>
      <c r="U124">
        <f ca="1" t="shared" si="42"/>
      </c>
      <c r="V124">
        <f t="shared" si="43"/>
      </c>
      <c r="W124">
        <f ca="1" t="shared" si="35"/>
      </c>
      <c r="X124">
        <f t="shared" si="44"/>
      </c>
      <c r="AL124">
        <f ca="1" t="shared" si="45"/>
      </c>
    </row>
    <row r="125" spans="1:38" ht="15">
      <c r="A125">
        <v>124</v>
      </c>
      <c r="B125">
        <f>IF(A125&gt;N$383,"",$D$2*10000+Calculations!A125)</f>
      </c>
      <c r="C125">
        <f t="shared" si="30"/>
      </c>
      <c r="D125" s="59" t="s">
        <v>953</v>
      </c>
      <c r="E125" s="61" t="s">
        <v>527</v>
      </c>
      <c r="F125" s="59" t="s">
        <v>528</v>
      </c>
      <c r="G125" s="137" t="s">
        <v>51</v>
      </c>
      <c r="H125" s="76">
        <f>Card_main!J37</f>
        <v>0</v>
      </c>
      <c r="I125" s="76" t="str">
        <f>Card_main!K37</f>
        <v>Hab</v>
      </c>
      <c r="J125" s="76" t="str">
        <f>Card_main!L37</f>
        <v>Com</v>
      </c>
      <c r="K125">
        <f t="shared" si="31"/>
      </c>
      <c r="L125">
        <f t="shared" si="32"/>
      </c>
      <c r="M125">
        <f t="shared" si="33"/>
      </c>
      <c r="N125">
        <f t="shared" si="34"/>
        <v>0.12000000000000009</v>
      </c>
      <c r="O125">
        <f t="shared" si="36"/>
        <v>106</v>
      </c>
      <c r="P125" s="38">
        <f t="shared" si="37"/>
      </c>
      <c r="Q125" s="38">
        <f t="shared" si="38"/>
      </c>
      <c r="R125">
        <f ca="1" t="shared" si="39"/>
      </c>
      <c r="S125">
        <f ca="1" t="shared" si="40"/>
      </c>
      <c r="T125">
        <f ca="1" t="shared" si="41"/>
      </c>
      <c r="U125">
        <f ca="1" t="shared" si="42"/>
      </c>
      <c r="V125">
        <f t="shared" si="43"/>
      </c>
      <c r="W125">
        <f ca="1" t="shared" si="35"/>
      </c>
      <c r="X125">
        <f t="shared" si="44"/>
      </c>
      <c r="AL125">
        <f ca="1" t="shared" si="45"/>
      </c>
    </row>
    <row r="126" spans="1:38" ht="15">
      <c r="A126" s="38">
        <v>125</v>
      </c>
      <c r="B126">
        <f>IF(A126&gt;N$383,"",$D$2*10000+Calculations!A126)</f>
      </c>
      <c r="C126">
        <f t="shared" si="30"/>
      </c>
      <c r="D126" s="59" t="s">
        <v>954</v>
      </c>
      <c r="E126" s="61" t="s">
        <v>174</v>
      </c>
      <c r="F126" s="59" t="s">
        <v>529</v>
      </c>
      <c r="G126" s="137" t="s">
        <v>52</v>
      </c>
      <c r="H126" s="76">
        <f>Card_main!N2</f>
        <v>0</v>
      </c>
      <c r="I126" s="76" t="str">
        <f>Card_main!O2</f>
        <v>Hab</v>
      </c>
      <c r="J126" s="76" t="str">
        <f>Card_main!P2</f>
        <v>Com</v>
      </c>
      <c r="K126">
        <f t="shared" si="31"/>
      </c>
      <c r="L126">
        <f t="shared" si="32"/>
      </c>
      <c r="M126">
        <f t="shared" si="33"/>
      </c>
      <c r="N126">
        <f t="shared" si="34"/>
        <v>0.1210000000000001</v>
      </c>
      <c r="O126">
        <f t="shared" si="36"/>
        <v>107</v>
      </c>
      <c r="P126" s="38">
        <f t="shared" si="37"/>
      </c>
      <c r="Q126" s="38">
        <f t="shared" si="38"/>
      </c>
      <c r="R126">
        <f ca="1" t="shared" si="39"/>
      </c>
      <c r="S126">
        <f ca="1" t="shared" si="40"/>
      </c>
      <c r="T126">
        <f ca="1" t="shared" si="41"/>
      </c>
      <c r="U126">
        <f ca="1" t="shared" si="42"/>
      </c>
      <c r="V126">
        <f t="shared" si="43"/>
      </c>
      <c r="W126">
        <f ca="1" t="shared" si="35"/>
      </c>
      <c r="X126">
        <f t="shared" si="44"/>
      </c>
      <c r="AL126">
        <f ca="1" t="shared" si="45"/>
      </c>
    </row>
    <row r="127" spans="1:38" ht="15">
      <c r="A127">
        <v>126</v>
      </c>
      <c r="B127">
        <f>IF(A127&gt;N$383,"",$D$2*10000+Calculations!A127)</f>
      </c>
      <c r="C127">
        <f t="shared" si="30"/>
      </c>
      <c r="D127" s="59" t="s">
        <v>1156</v>
      </c>
      <c r="E127" s="61" t="s">
        <v>530</v>
      </c>
      <c r="F127" s="59" t="s">
        <v>531</v>
      </c>
      <c r="G127" s="137" t="s">
        <v>1247</v>
      </c>
      <c r="H127" s="76">
        <f>Card_main!N3</f>
        <v>0</v>
      </c>
      <c r="I127" s="76" t="str">
        <f>Card_main!O3</f>
        <v>Hab</v>
      </c>
      <c r="J127" s="76" t="str">
        <f>Card_main!P3</f>
        <v>Com</v>
      </c>
      <c r="K127">
        <f t="shared" si="31"/>
      </c>
      <c r="L127">
        <f t="shared" si="32"/>
      </c>
      <c r="M127">
        <f t="shared" si="33"/>
      </c>
      <c r="N127">
        <f t="shared" si="34"/>
        <v>0.1220000000000001</v>
      </c>
      <c r="O127">
        <f t="shared" si="36"/>
        <v>108</v>
      </c>
      <c r="P127" s="38">
        <f t="shared" si="37"/>
      </c>
      <c r="Q127" s="38">
        <f t="shared" si="38"/>
      </c>
      <c r="R127">
        <f ca="1" t="shared" si="39"/>
      </c>
      <c r="S127">
        <f ca="1" t="shared" si="40"/>
      </c>
      <c r="T127">
        <f ca="1" t="shared" si="41"/>
      </c>
      <c r="U127">
        <f ca="1" t="shared" si="42"/>
      </c>
      <c r="V127">
        <f t="shared" si="43"/>
      </c>
      <c r="W127">
        <f ca="1" t="shared" si="35"/>
      </c>
      <c r="X127">
        <f t="shared" si="44"/>
      </c>
      <c r="AL127">
        <f ca="1" t="shared" si="45"/>
      </c>
    </row>
    <row r="128" spans="1:38" ht="15">
      <c r="A128">
        <v>127</v>
      </c>
      <c r="B128">
        <f>IF(A128&gt;N$383,"",$D$2*10000+Calculations!A128)</f>
      </c>
      <c r="C128">
        <f t="shared" si="30"/>
      </c>
      <c r="D128" s="59" t="s">
        <v>955</v>
      </c>
      <c r="E128" s="66" t="s">
        <v>532</v>
      </c>
      <c r="F128" s="59" t="s">
        <v>533</v>
      </c>
      <c r="G128" s="137" t="s">
        <v>534</v>
      </c>
      <c r="H128" s="76">
        <f>Card_main!N4</f>
        <v>0</v>
      </c>
      <c r="I128" s="76" t="str">
        <f>Card_main!O4</f>
        <v>Hab</v>
      </c>
      <c r="J128" s="76" t="str">
        <f>Card_main!P4</f>
        <v>Com</v>
      </c>
      <c r="K128">
        <f t="shared" si="31"/>
      </c>
      <c r="L128">
        <f t="shared" si="32"/>
      </c>
      <c r="M128">
        <f t="shared" si="33"/>
      </c>
      <c r="N128">
        <f t="shared" si="34"/>
        <v>0.1230000000000001</v>
      </c>
      <c r="O128">
        <f t="shared" si="36"/>
        <v>109</v>
      </c>
      <c r="P128" s="38">
        <f t="shared" si="37"/>
      </c>
      <c r="Q128" s="38">
        <f t="shared" si="38"/>
      </c>
      <c r="R128">
        <f ca="1" t="shared" si="39"/>
      </c>
      <c r="S128">
        <f ca="1" t="shared" si="40"/>
      </c>
      <c r="T128">
        <f ca="1" t="shared" si="41"/>
      </c>
      <c r="U128">
        <f ca="1" t="shared" si="42"/>
      </c>
      <c r="V128">
        <f t="shared" si="43"/>
      </c>
      <c r="W128">
        <f ca="1" t="shared" si="35"/>
      </c>
      <c r="X128">
        <f t="shared" si="44"/>
      </c>
      <c r="AL128">
        <f ca="1" t="shared" si="45"/>
      </c>
    </row>
    <row r="129" spans="1:38" ht="15">
      <c r="A129" s="38">
        <v>128</v>
      </c>
      <c r="B129">
        <f>IF(A129&gt;N$383,"",$D$2*10000+Calculations!A129)</f>
      </c>
      <c r="C129">
        <f t="shared" si="30"/>
      </c>
      <c r="D129" s="59" t="s">
        <v>956</v>
      </c>
      <c r="E129" s="61" t="s">
        <v>535</v>
      </c>
      <c r="F129" s="59" t="s">
        <v>536</v>
      </c>
      <c r="G129" s="137" t="s">
        <v>53</v>
      </c>
      <c r="H129" s="76">
        <f>Card_main!N5</f>
        <v>0</v>
      </c>
      <c r="I129" s="76" t="str">
        <f>Card_main!O5</f>
        <v>Hab</v>
      </c>
      <c r="J129" s="76" t="str">
        <f>Card_main!P5</f>
        <v>Com</v>
      </c>
      <c r="K129">
        <f t="shared" si="31"/>
      </c>
      <c r="L129">
        <f t="shared" si="32"/>
      </c>
      <c r="M129">
        <f t="shared" si="33"/>
      </c>
      <c r="N129">
        <f t="shared" si="34"/>
        <v>0.1240000000000001</v>
      </c>
      <c r="O129">
        <f t="shared" si="36"/>
        <v>110</v>
      </c>
      <c r="P129" s="38">
        <f t="shared" si="37"/>
      </c>
      <c r="Q129" s="38">
        <f t="shared" si="38"/>
      </c>
      <c r="R129">
        <f ca="1" t="shared" si="39"/>
      </c>
      <c r="S129">
        <f ca="1" t="shared" si="40"/>
      </c>
      <c r="T129">
        <f ca="1" t="shared" si="41"/>
      </c>
      <c r="U129">
        <f ca="1" t="shared" si="42"/>
      </c>
      <c r="V129">
        <f t="shared" si="43"/>
      </c>
      <c r="W129">
        <f ca="1" t="shared" si="35"/>
      </c>
      <c r="X129">
        <f t="shared" si="44"/>
      </c>
      <c r="AL129">
        <f ca="1" t="shared" si="45"/>
      </c>
    </row>
    <row r="130" spans="1:38" ht="15">
      <c r="A130">
        <v>129</v>
      </c>
      <c r="B130">
        <f>IF(A130&gt;N$383,"",$D$2*10000+Calculations!A130)</f>
      </c>
      <c r="C130">
        <f t="shared" si="30"/>
      </c>
      <c r="D130" s="59" t="s">
        <v>957</v>
      </c>
      <c r="E130" s="61" t="s">
        <v>537</v>
      </c>
      <c r="F130" s="59" t="s">
        <v>538</v>
      </c>
      <c r="G130" s="137" t="s">
        <v>54</v>
      </c>
      <c r="H130" s="76">
        <f>Card_main!N6</f>
        <v>0</v>
      </c>
      <c r="I130" s="76" t="str">
        <f>Card_main!O6</f>
        <v>Hab</v>
      </c>
      <c r="J130" s="76" t="str">
        <f>Card_main!P6</f>
        <v>Com</v>
      </c>
      <c r="K130">
        <f t="shared" si="31"/>
      </c>
      <c r="L130">
        <f t="shared" si="32"/>
      </c>
      <c r="M130">
        <f t="shared" si="33"/>
      </c>
      <c r="N130">
        <f t="shared" si="34"/>
        <v>0.12500000000000008</v>
      </c>
      <c r="O130">
        <f t="shared" si="36"/>
        <v>111</v>
      </c>
      <c r="P130" s="38">
        <f t="shared" si="37"/>
      </c>
      <c r="Q130" s="38">
        <f t="shared" si="38"/>
      </c>
      <c r="R130">
        <f ca="1" t="shared" si="39"/>
      </c>
      <c r="S130">
        <f ca="1" t="shared" si="40"/>
      </c>
      <c r="T130">
        <f ca="1" t="shared" si="41"/>
      </c>
      <c r="U130">
        <f ca="1" t="shared" si="42"/>
      </c>
      <c r="V130">
        <f t="shared" si="43"/>
      </c>
      <c r="W130">
        <f ca="1" t="shared" si="35"/>
      </c>
      <c r="X130">
        <f t="shared" si="44"/>
      </c>
      <c r="AL130">
        <f ca="1" t="shared" si="45"/>
      </c>
    </row>
    <row r="131" spans="1:38" ht="15">
      <c r="A131">
        <v>130</v>
      </c>
      <c r="B131">
        <f>IF(A131&gt;N$383,"",$D$2*10000+Calculations!A131)</f>
      </c>
      <c r="C131">
        <f aca="true" t="shared" si="46" ref="C131:C194">IF(A131&gt;N$383,"",IF(A131&gt;F$2,A131-F$2+19,A131+4))</f>
      </c>
      <c r="D131" s="59" t="s">
        <v>1248</v>
      </c>
      <c r="E131" s="61" t="s">
        <v>1249</v>
      </c>
      <c r="F131" s="59" t="s">
        <v>1250</v>
      </c>
      <c r="G131" s="137" t="s">
        <v>1251</v>
      </c>
      <c r="H131" s="76">
        <f>Card_main!N7</f>
        <v>0</v>
      </c>
      <c r="I131" s="76" t="str">
        <f>Card_main!O7</f>
        <v>Hab</v>
      </c>
      <c r="J131" s="76" t="str">
        <f>Card_main!P7</f>
        <v>Com</v>
      </c>
      <c r="K131">
        <f t="shared" si="31"/>
      </c>
      <c r="L131">
        <f t="shared" si="32"/>
      </c>
      <c r="M131">
        <f t="shared" si="33"/>
      </c>
      <c r="N131">
        <f t="shared" si="34"/>
        <v>0.12600000000000008</v>
      </c>
      <c r="O131">
        <f t="shared" si="36"/>
        <v>112</v>
      </c>
      <c r="P131" s="38">
        <f t="shared" si="37"/>
      </c>
      <c r="Q131" s="38">
        <f t="shared" si="38"/>
      </c>
      <c r="R131">
        <f ca="1" t="shared" si="39"/>
      </c>
      <c r="S131">
        <f ca="1" t="shared" si="40"/>
      </c>
      <c r="T131">
        <f ca="1" t="shared" si="41"/>
      </c>
      <c r="U131">
        <f ca="1" t="shared" si="42"/>
      </c>
      <c r="V131">
        <f t="shared" si="43"/>
      </c>
      <c r="W131">
        <f ca="1" t="shared" si="35"/>
      </c>
      <c r="X131">
        <f t="shared" si="44"/>
      </c>
      <c r="AL131">
        <f ca="1" t="shared" si="45"/>
      </c>
    </row>
    <row r="132" spans="1:38" ht="15">
      <c r="A132" s="38">
        <v>131</v>
      </c>
      <c r="B132">
        <f>IF(A132&gt;N$383,"",$D$2*10000+Calculations!A132)</f>
      </c>
      <c r="C132">
        <f t="shared" si="46"/>
      </c>
      <c r="D132" s="59" t="s">
        <v>958</v>
      </c>
      <c r="E132" s="61" t="s">
        <v>455</v>
      </c>
      <c r="F132" s="59" t="s">
        <v>539</v>
      </c>
      <c r="G132" s="137" t="s">
        <v>540</v>
      </c>
      <c r="H132" s="76">
        <f>Card_main!N8</f>
        <v>0</v>
      </c>
      <c r="I132" s="76" t="str">
        <f>Card_main!O8</f>
        <v>Hab</v>
      </c>
      <c r="J132" s="76" t="str">
        <f>Card_main!P8</f>
        <v>Com</v>
      </c>
      <c r="K132">
        <f t="shared" si="31"/>
      </c>
      <c r="L132">
        <f t="shared" si="32"/>
      </c>
      <c r="M132">
        <f t="shared" si="33"/>
      </c>
      <c r="N132">
        <f t="shared" si="34"/>
        <v>0.12700000000000009</v>
      </c>
      <c r="O132">
        <f t="shared" si="36"/>
        <v>113</v>
      </c>
      <c r="P132" s="38">
        <f t="shared" si="37"/>
      </c>
      <c r="Q132" s="38">
        <f t="shared" si="38"/>
      </c>
      <c r="R132">
        <f ca="1" t="shared" si="39"/>
      </c>
      <c r="S132">
        <f ca="1" t="shared" si="40"/>
      </c>
      <c r="T132">
        <f ca="1" t="shared" si="41"/>
      </c>
      <c r="U132">
        <f ca="1" t="shared" si="42"/>
      </c>
      <c r="V132">
        <f t="shared" si="43"/>
      </c>
      <c r="W132">
        <f ca="1" t="shared" si="35"/>
      </c>
      <c r="X132">
        <f t="shared" si="44"/>
      </c>
      <c r="AL132">
        <f ca="1" t="shared" si="45"/>
      </c>
    </row>
    <row r="133" spans="1:38" ht="15">
      <c r="A133">
        <v>132</v>
      </c>
      <c r="B133">
        <f>IF(A133&gt;N$383,"",$D$2*10000+Calculations!A133)</f>
      </c>
      <c r="C133">
        <f t="shared" si="46"/>
      </c>
      <c r="D133" s="59" t="s">
        <v>959</v>
      </c>
      <c r="E133" s="61" t="s">
        <v>541</v>
      </c>
      <c r="F133" s="59" t="s">
        <v>542</v>
      </c>
      <c r="G133" s="137" t="s">
        <v>55</v>
      </c>
      <c r="H133" s="76">
        <f>Card_main!N9</f>
        <v>0</v>
      </c>
      <c r="I133" s="76" t="str">
        <f>Card_main!O9</f>
        <v>Hab</v>
      </c>
      <c r="J133" s="76" t="str">
        <f>Card_main!P9</f>
        <v>Com</v>
      </c>
      <c r="K133">
        <f t="shared" si="31"/>
      </c>
      <c r="L133">
        <f t="shared" si="32"/>
      </c>
      <c r="M133">
        <f t="shared" si="33"/>
      </c>
      <c r="N133">
        <f t="shared" si="34"/>
        <v>0.12800000000000009</v>
      </c>
      <c r="O133">
        <f t="shared" si="36"/>
        <v>114</v>
      </c>
      <c r="P133" s="38">
        <f t="shared" si="37"/>
      </c>
      <c r="Q133" s="38">
        <f t="shared" si="38"/>
      </c>
      <c r="R133">
        <f ca="1" t="shared" si="39"/>
      </c>
      <c r="S133">
        <f ca="1" t="shared" si="40"/>
      </c>
      <c r="T133">
        <f ca="1" t="shared" si="41"/>
      </c>
      <c r="U133">
        <f ca="1" t="shared" si="42"/>
      </c>
      <c r="V133">
        <f t="shared" si="43"/>
      </c>
      <c r="W133">
        <f ca="1" t="shared" si="35"/>
      </c>
      <c r="X133">
        <f t="shared" si="44"/>
      </c>
      <c r="AL133">
        <f ca="1" t="shared" si="45"/>
      </c>
    </row>
    <row r="134" spans="1:38" ht="15">
      <c r="A134">
        <v>133</v>
      </c>
      <c r="B134">
        <f>IF(A134&gt;N$383,"",$D$2*10000+Calculations!A134)</f>
      </c>
      <c r="C134">
        <f t="shared" si="46"/>
      </c>
      <c r="D134" s="59" t="s">
        <v>960</v>
      </c>
      <c r="E134" s="64" t="s">
        <v>543</v>
      </c>
      <c r="F134" s="59" t="s">
        <v>544</v>
      </c>
      <c r="G134" s="137" t="s">
        <v>56</v>
      </c>
      <c r="H134" s="76">
        <f>Card_main!N10</f>
        <v>0</v>
      </c>
      <c r="I134" s="76" t="str">
        <f>Card_main!O10</f>
        <v>Hab</v>
      </c>
      <c r="J134" s="76" t="str">
        <f>Card_main!P10</f>
        <v>Com</v>
      </c>
      <c r="K134">
        <f t="shared" si="31"/>
      </c>
      <c r="L134">
        <f t="shared" si="32"/>
      </c>
      <c r="M134">
        <f t="shared" si="33"/>
      </c>
      <c r="N134">
        <f t="shared" si="34"/>
        <v>0.1290000000000001</v>
      </c>
      <c r="O134">
        <f t="shared" si="36"/>
        <v>115</v>
      </c>
      <c r="P134" s="38">
        <f t="shared" si="37"/>
      </c>
      <c r="Q134" s="38">
        <f t="shared" si="38"/>
      </c>
      <c r="R134">
        <f ca="1" t="shared" si="39"/>
      </c>
      <c r="S134">
        <f ca="1" t="shared" si="40"/>
      </c>
      <c r="T134">
        <f ca="1" t="shared" si="41"/>
      </c>
      <c r="U134">
        <f ca="1" t="shared" si="42"/>
      </c>
      <c r="V134">
        <f t="shared" si="43"/>
      </c>
      <c r="W134">
        <f ca="1" t="shared" si="35"/>
      </c>
      <c r="X134">
        <f t="shared" si="44"/>
      </c>
      <c r="AL134">
        <f ca="1" t="shared" si="45"/>
      </c>
    </row>
    <row r="135" spans="1:38" ht="15">
      <c r="A135" s="38">
        <v>134</v>
      </c>
      <c r="B135">
        <f>IF(A135&gt;N$383,"",$D$2*10000+Calculations!A135)</f>
      </c>
      <c r="C135">
        <f t="shared" si="46"/>
      </c>
      <c r="D135" s="59" t="s">
        <v>961</v>
      </c>
      <c r="E135" s="61" t="s">
        <v>545</v>
      </c>
      <c r="F135" s="59" t="s">
        <v>546</v>
      </c>
      <c r="G135" s="137" t="s">
        <v>57</v>
      </c>
      <c r="H135" s="76">
        <f>Card_main!N11</f>
        <v>0</v>
      </c>
      <c r="I135" s="76" t="str">
        <f>Card_main!O11</f>
        <v>Hab</v>
      </c>
      <c r="J135" s="76" t="str">
        <f>Card_main!P11</f>
        <v>Com</v>
      </c>
      <c r="K135">
        <f t="shared" si="31"/>
      </c>
      <c r="L135">
        <f t="shared" si="32"/>
      </c>
      <c r="M135">
        <f t="shared" si="33"/>
      </c>
      <c r="N135">
        <f t="shared" si="34"/>
        <v>0.1300000000000001</v>
      </c>
      <c r="O135">
        <f t="shared" si="36"/>
        <v>116</v>
      </c>
      <c r="P135" s="38">
        <f t="shared" si="37"/>
      </c>
      <c r="Q135" s="38">
        <f t="shared" si="38"/>
      </c>
      <c r="R135">
        <f ca="1" t="shared" si="39"/>
      </c>
      <c r="S135">
        <f ca="1" t="shared" si="40"/>
      </c>
      <c r="T135">
        <f ca="1" t="shared" si="41"/>
      </c>
      <c r="U135">
        <f ca="1" t="shared" si="42"/>
      </c>
      <c r="V135">
        <f t="shared" si="43"/>
      </c>
      <c r="W135">
        <f ca="1" t="shared" si="35"/>
      </c>
      <c r="X135">
        <f t="shared" si="44"/>
      </c>
      <c r="AL135">
        <f ca="1" t="shared" si="45"/>
      </c>
    </row>
    <row r="136" spans="1:38" ht="15">
      <c r="A136">
        <v>135</v>
      </c>
      <c r="B136">
        <f>IF(A136&gt;N$383,"",$D$2*10000+Calculations!A136)</f>
      </c>
      <c r="C136">
        <f t="shared" si="46"/>
      </c>
      <c r="D136" s="59" t="s">
        <v>1252</v>
      </c>
      <c r="E136" s="60" t="s">
        <v>1253</v>
      </c>
      <c r="F136" s="59" t="s">
        <v>1254</v>
      </c>
      <c r="G136" s="137" t="s">
        <v>1255</v>
      </c>
      <c r="H136" s="76">
        <f>Card_main!N12</f>
        <v>0</v>
      </c>
      <c r="I136" s="76" t="str">
        <f>Card_main!O12</f>
        <v>Hab</v>
      </c>
      <c r="J136" s="76" t="str">
        <f>Card_main!P12</f>
        <v>Com</v>
      </c>
      <c r="K136">
        <f t="shared" si="31"/>
      </c>
      <c r="L136">
        <f t="shared" si="32"/>
      </c>
      <c r="M136">
        <f t="shared" si="33"/>
      </c>
      <c r="N136">
        <f t="shared" si="34"/>
        <v>0.1310000000000001</v>
      </c>
      <c r="O136">
        <f t="shared" si="36"/>
        <v>117</v>
      </c>
      <c r="P136" s="38">
        <f t="shared" si="37"/>
      </c>
      <c r="Q136" s="38">
        <f t="shared" si="38"/>
      </c>
      <c r="R136">
        <f ca="1" t="shared" si="39"/>
      </c>
      <c r="S136">
        <f ca="1" t="shared" si="40"/>
      </c>
      <c r="T136">
        <f ca="1" t="shared" si="41"/>
      </c>
      <c r="U136">
        <f ca="1" t="shared" si="42"/>
      </c>
      <c r="V136">
        <f t="shared" si="43"/>
      </c>
      <c r="W136">
        <f ca="1" t="shared" si="35"/>
      </c>
      <c r="X136">
        <f t="shared" si="44"/>
      </c>
      <c r="AL136">
        <f ca="1" t="shared" si="45"/>
      </c>
    </row>
    <row r="137" spans="1:38" ht="15">
      <c r="A137">
        <v>136</v>
      </c>
      <c r="B137">
        <f>IF(A137&gt;N$383,"",$D$2*10000+Calculations!A137)</f>
      </c>
      <c r="C137">
        <f t="shared" si="46"/>
      </c>
      <c r="D137" s="59" t="s">
        <v>962</v>
      </c>
      <c r="E137" s="61" t="s">
        <v>547</v>
      </c>
      <c r="F137" s="59" t="s">
        <v>548</v>
      </c>
      <c r="G137" s="137" t="s">
        <v>58</v>
      </c>
      <c r="H137" s="76">
        <f>Card_main!N13</f>
        <v>0</v>
      </c>
      <c r="I137" s="76" t="str">
        <f>Card_main!O13</f>
        <v>Hab</v>
      </c>
      <c r="J137" s="76" t="str">
        <f>Card_main!P13</f>
        <v>Com</v>
      </c>
      <c r="K137">
        <f t="shared" si="31"/>
      </c>
      <c r="L137">
        <f t="shared" si="32"/>
      </c>
      <c r="M137">
        <f t="shared" si="33"/>
      </c>
      <c r="N137">
        <f t="shared" si="34"/>
        <v>0.1320000000000001</v>
      </c>
      <c r="O137">
        <f t="shared" si="36"/>
        <v>118</v>
      </c>
      <c r="P137" s="38">
        <f t="shared" si="37"/>
      </c>
      <c r="Q137" s="38">
        <f t="shared" si="38"/>
      </c>
      <c r="R137">
        <f ca="1" t="shared" si="39"/>
      </c>
      <c r="S137">
        <f ca="1" t="shared" si="40"/>
      </c>
      <c r="T137">
        <f ca="1" t="shared" si="41"/>
      </c>
      <c r="U137">
        <f ca="1" t="shared" si="42"/>
      </c>
      <c r="V137">
        <f t="shared" si="43"/>
      </c>
      <c r="W137">
        <f ca="1" t="shared" si="35"/>
      </c>
      <c r="X137">
        <f t="shared" si="44"/>
      </c>
      <c r="AL137">
        <f ca="1" t="shared" si="45"/>
      </c>
    </row>
    <row r="138" spans="1:38" ht="15">
      <c r="A138" s="38">
        <v>137</v>
      </c>
      <c r="B138">
        <f>IF(A138&gt;N$383,"",$D$2*10000+Calculations!A138)</f>
      </c>
      <c r="C138">
        <f t="shared" si="46"/>
      </c>
      <c r="D138" s="59" t="s">
        <v>963</v>
      </c>
      <c r="E138" s="61" t="s">
        <v>175</v>
      </c>
      <c r="F138" s="59" t="s">
        <v>549</v>
      </c>
      <c r="G138" s="137" t="s">
        <v>59</v>
      </c>
      <c r="H138" s="76">
        <f>Card_main!N14</f>
        <v>0</v>
      </c>
      <c r="I138" s="76" t="str">
        <f>Card_main!O14</f>
        <v>Hab</v>
      </c>
      <c r="J138" s="76" t="str">
        <f>Card_main!P14</f>
        <v>Com</v>
      </c>
      <c r="K138">
        <f t="shared" si="31"/>
      </c>
      <c r="L138">
        <f t="shared" si="32"/>
      </c>
      <c r="M138">
        <f t="shared" si="33"/>
      </c>
      <c r="N138">
        <f t="shared" si="34"/>
        <v>0.1330000000000001</v>
      </c>
      <c r="O138">
        <f t="shared" si="36"/>
        <v>119</v>
      </c>
      <c r="P138" s="38">
        <f t="shared" si="37"/>
      </c>
      <c r="Q138" s="38">
        <f t="shared" si="38"/>
      </c>
      <c r="R138">
        <f ca="1" t="shared" si="39"/>
      </c>
      <c r="S138">
        <f ca="1" t="shared" si="40"/>
      </c>
      <c r="T138">
        <f ca="1" t="shared" si="41"/>
      </c>
      <c r="U138">
        <f ca="1" t="shared" si="42"/>
      </c>
      <c r="V138">
        <f t="shared" si="43"/>
      </c>
      <c r="W138">
        <f ca="1" t="shared" si="35"/>
      </c>
      <c r="X138">
        <f t="shared" si="44"/>
      </c>
      <c r="AL138">
        <f ca="1" t="shared" si="45"/>
      </c>
    </row>
    <row r="139" spans="1:38" ht="15">
      <c r="A139">
        <v>138</v>
      </c>
      <c r="B139">
        <f>IF(A139&gt;N$383,"",$D$2*10000+Calculations!A139)</f>
      </c>
      <c r="C139">
        <f t="shared" si="46"/>
      </c>
      <c r="D139" s="59" t="s">
        <v>1256</v>
      </c>
      <c r="E139" s="60" t="s">
        <v>1257</v>
      </c>
      <c r="F139" s="59" t="s">
        <v>1258</v>
      </c>
      <c r="G139" s="137" t="s">
        <v>1259</v>
      </c>
      <c r="H139" s="76">
        <f>Card_main!N15</f>
        <v>0</v>
      </c>
      <c r="I139" s="76" t="str">
        <f>Card_main!O15</f>
        <v>Hab</v>
      </c>
      <c r="J139" s="76" t="str">
        <f>Card_main!P15</f>
        <v>Com</v>
      </c>
      <c r="K139">
        <f t="shared" si="31"/>
      </c>
      <c r="L139">
        <f t="shared" si="32"/>
      </c>
      <c r="M139">
        <f t="shared" si="33"/>
      </c>
      <c r="N139">
        <f t="shared" si="34"/>
        <v>0.1340000000000001</v>
      </c>
      <c r="O139">
        <f t="shared" si="36"/>
        <v>120</v>
      </c>
      <c r="P139" s="38">
        <f t="shared" si="37"/>
      </c>
      <c r="Q139" s="38">
        <f t="shared" si="38"/>
      </c>
      <c r="R139">
        <f ca="1" t="shared" si="39"/>
      </c>
      <c r="S139">
        <f ca="1" t="shared" si="40"/>
      </c>
      <c r="T139">
        <f ca="1" t="shared" si="41"/>
      </c>
      <c r="U139">
        <f ca="1" t="shared" si="42"/>
      </c>
      <c r="V139">
        <f t="shared" si="43"/>
      </c>
      <c r="W139">
        <f ca="1" t="shared" si="35"/>
      </c>
      <c r="X139">
        <f t="shared" si="44"/>
      </c>
      <c r="AL139">
        <f ca="1" t="shared" si="45"/>
      </c>
    </row>
    <row r="140" spans="1:38" ht="15">
      <c r="A140">
        <v>139</v>
      </c>
      <c r="B140">
        <f>IF(A140&gt;N$383,"",$D$2*10000+Calculations!A140)</f>
      </c>
      <c r="C140">
        <f t="shared" si="46"/>
      </c>
      <c r="D140" s="59" t="s">
        <v>964</v>
      </c>
      <c r="E140" s="61" t="s">
        <v>176</v>
      </c>
      <c r="F140" s="59" t="s">
        <v>551</v>
      </c>
      <c r="G140" s="137" t="s">
        <v>60</v>
      </c>
      <c r="H140" s="76">
        <f>Card_main!N16</f>
        <v>0</v>
      </c>
      <c r="I140" s="76" t="str">
        <f>Card_main!O16</f>
        <v>Hab</v>
      </c>
      <c r="J140" s="76" t="str">
        <f>Card_main!P16</f>
        <v>Com</v>
      </c>
      <c r="K140">
        <f t="shared" si="31"/>
      </c>
      <c r="L140">
        <f t="shared" si="32"/>
      </c>
      <c r="M140">
        <f t="shared" si="33"/>
      </c>
      <c r="N140">
        <f t="shared" si="34"/>
        <v>0.1350000000000001</v>
      </c>
      <c r="O140">
        <f t="shared" si="36"/>
        <v>121</v>
      </c>
      <c r="P140" s="38">
        <f t="shared" si="37"/>
      </c>
      <c r="Q140" s="38">
        <f t="shared" si="38"/>
      </c>
      <c r="R140">
        <f ca="1" t="shared" si="39"/>
      </c>
      <c r="S140">
        <f ca="1" t="shared" si="40"/>
      </c>
      <c r="T140">
        <f ca="1" t="shared" si="41"/>
      </c>
      <c r="U140">
        <f ca="1" t="shared" si="42"/>
      </c>
      <c r="V140">
        <f t="shared" si="43"/>
      </c>
      <c r="W140">
        <f ca="1" t="shared" si="35"/>
      </c>
      <c r="X140">
        <f t="shared" si="44"/>
      </c>
      <c r="AL140">
        <f ca="1" t="shared" si="45"/>
      </c>
    </row>
    <row r="141" spans="1:38" ht="15">
      <c r="A141" s="38">
        <v>140</v>
      </c>
      <c r="B141">
        <f>IF(A141&gt;N$383,"",$D$2*10000+Calculations!A141)</f>
      </c>
      <c r="C141">
        <f t="shared" si="46"/>
      </c>
      <c r="D141" s="59" t="s">
        <v>965</v>
      </c>
      <c r="E141" s="61" t="s">
        <v>1492</v>
      </c>
      <c r="F141" s="59" t="s">
        <v>552</v>
      </c>
      <c r="G141" s="137" t="s">
        <v>62</v>
      </c>
      <c r="H141" s="76">
        <f>Card_main!N17</f>
        <v>0</v>
      </c>
      <c r="I141" s="76" t="str">
        <f>Card_main!O17</f>
        <v>Hab</v>
      </c>
      <c r="J141" s="76" t="str">
        <f>Card_main!P17</f>
        <v>Com</v>
      </c>
      <c r="K141">
        <f t="shared" si="31"/>
      </c>
      <c r="L141">
        <f t="shared" si="32"/>
      </c>
      <c r="M141">
        <f t="shared" si="33"/>
      </c>
      <c r="N141">
        <f t="shared" si="34"/>
        <v>0.1360000000000001</v>
      </c>
      <c r="O141">
        <f t="shared" si="36"/>
        <v>122</v>
      </c>
      <c r="P141" s="38">
        <f t="shared" si="37"/>
      </c>
      <c r="Q141" s="38">
        <f t="shared" si="38"/>
      </c>
      <c r="R141">
        <f ca="1" t="shared" si="39"/>
      </c>
      <c r="S141">
        <f ca="1" t="shared" si="40"/>
      </c>
      <c r="T141">
        <f ca="1" t="shared" si="41"/>
      </c>
      <c r="U141">
        <f ca="1" t="shared" si="42"/>
      </c>
      <c r="V141">
        <f t="shared" si="43"/>
      </c>
      <c r="W141">
        <f ca="1" t="shared" si="35"/>
      </c>
      <c r="X141">
        <f t="shared" si="44"/>
      </c>
      <c r="AL141">
        <f ca="1" t="shared" si="45"/>
      </c>
    </row>
    <row r="142" spans="1:38" ht="15">
      <c r="A142">
        <v>141</v>
      </c>
      <c r="B142">
        <f>IF(A142&gt;N$383,"",$D$2*10000+Calculations!A142)</f>
      </c>
      <c r="C142">
        <f t="shared" si="46"/>
      </c>
      <c r="D142" s="59" t="s">
        <v>966</v>
      </c>
      <c r="E142" s="61" t="s">
        <v>241</v>
      </c>
      <c r="F142" s="59" t="s">
        <v>553</v>
      </c>
      <c r="G142" s="137" t="s">
        <v>63</v>
      </c>
      <c r="H142" s="76">
        <f>Card_main!N18</f>
        <v>0</v>
      </c>
      <c r="I142" s="76" t="str">
        <f>Card_main!O18</f>
        <v>Hab</v>
      </c>
      <c r="J142" s="76" t="str">
        <f>Card_main!P18</f>
        <v>Com</v>
      </c>
      <c r="K142">
        <f t="shared" si="31"/>
      </c>
      <c r="L142">
        <f t="shared" si="32"/>
      </c>
      <c r="M142">
        <f t="shared" si="33"/>
      </c>
      <c r="N142">
        <f t="shared" si="34"/>
        <v>0.1370000000000001</v>
      </c>
      <c r="O142">
        <f t="shared" si="36"/>
        <v>123</v>
      </c>
      <c r="P142" s="38">
        <f t="shared" si="37"/>
      </c>
      <c r="Q142" s="38">
        <f t="shared" si="38"/>
      </c>
      <c r="R142">
        <f ca="1" t="shared" si="39"/>
      </c>
      <c r="S142">
        <f ca="1" t="shared" si="40"/>
      </c>
      <c r="T142">
        <f ca="1" t="shared" si="41"/>
      </c>
      <c r="U142">
        <f ca="1" t="shared" si="42"/>
      </c>
      <c r="V142">
        <f t="shared" si="43"/>
      </c>
      <c r="W142">
        <f ca="1" t="shared" si="35"/>
      </c>
      <c r="X142">
        <f t="shared" si="44"/>
      </c>
      <c r="AL142">
        <f ca="1" t="shared" si="45"/>
      </c>
    </row>
    <row r="143" spans="1:38" ht="15">
      <c r="A143">
        <v>142</v>
      </c>
      <c r="B143">
        <f>IF(A143&gt;N$383,"",$D$2*10000+Calculations!A143)</f>
      </c>
      <c r="C143">
        <f t="shared" si="46"/>
      </c>
      <c r="D143" s="59" t="s">
        <v>967</v>
      </c>
      <c r="E143" s="61" t="s">
        <v>177</v>
      </c>
      <c r="F143" s="59" t="s">
        <v>554</v>
      </c>
      <c r="G143" s="137" t="s">
        <v>113</v>
      </c>
      <c r="H143" s="76">
        <f>Card_main!N19</f>
        <v>0</v>
      </c>
      <c r="I143" s="76" t="str">
        <f>Card_main!O19</f>
        <v>Hab</v>
      </c>
      <c r="J143" s="76" t="str">
        <f>Card_main!P19</f>
        <v>Com</v>
      </c>
      <c r="K143">
        <f t="shared" si="31"/>
      </c>
      <c r="L143">
        <f t="shared" si="32"/>
      </c>
      <c r="M143">
        <f t="shared" si="33"/>
      </c>
      <c r="N143">
        <f t="shared" si="34"/>
        <v>0.1380000000000001</v>
      </c>
      <c r="O143">
        <f t="shared" si="36"/>
        <v>124</v>
      </c>
      <c r="P143" s="38">
        <f t="shared" si="37"/>
      </c>
      <c r="Q143" s="38">
        <f t="shared" si="38"/>
      </c>
      <c r="R143">
        <f ca="1" t="shared" si="39"/>
      </c>
      <c r="S143">
        <f ca="1" t="shared" si="40"/>
      </c>
      <c r="T143">
        <f ca="1" t="shared" si="41"/>
      </c>
      <c r="U143">
        <f ca="1" t="shared" si="42"/>
      </c>
      <c r="V143">
        <f t="shared" si="43"/>
      </c>
      <c r="W143">
        <f ca="1" t="shared" si="35"/>
      </c>
      <c r="X143">
        <f t="shared" si="44"/>
      </c>
      <c r="AL143">
        <f ca="1" t="shared" si="45"/>
      </c>
    </row>
    <row r="144" spans="1:38" ht="15">
      <c r="A144" s="38">
        <v>143</v>
      </c>
      <c r="B144">
        <f>IF(A144&gt;N$383,"",$D$2*10000+Calculations!A144)</f>
      </c>
      <c r="C144">
        <f t="shared" si="46"/>
      </c>
      <c r="D144" s="59" t="s">
        <v>1260</v>
      </c>
      <c r="E144" s="61" t="s">
        <v>794</v>
      </c>
      <c r="F144" s="59" t="s">
        <v>1261</v>
      </c>
      <c r="G144" s="137" t="s">
        <v>1262</v>
      </c>
      <c r="H144" s="76">
        <f>Card_main!N20</f>
        <v>0</v>
      </c>
      <c r="I144" s="76" t="str">
        <f>Card_main!O20</f>
        <v>Hab</v>
      </c>
      <c r="J144" s="76" t="str">
        <f>Card_main!P20</f>
        <v>Com</v>
      </c>
      <c r="K144">
        <f t="shared" si="31"/>
      </c>
      <c r="L144">
        <f t="shared" si="32"/>
      </c>
      <c r="M144">
        <f t="shared" si="33"/>
      </c>
      <c r="N144">
        <f t="shared" si="34"/>
        <v>0.1390000000000001</v>
      </c>
      <c r="O144">
        <f t="shared" si="36"/>
        <v>125</v>
      </c>
      <c r="P144" s="38">
        <f t="shared" si="37"/>
      </c>
      <c r="Q144" s="38">
        <f t="shared" si="38"/>
      </c>
      <c r="R144">
        <f ca="1" t="shared" si="39"/>
      </c>
      <c r="S144">
        <f ca="1" t="shared" si="40"/>
      </c>
      <c r="T144">
        <f ca="1" t="shared" si="41"/>
      </c>
      <c r="U144">
        <f ca="1" t="shared" si="42"/>
      </c>
      <c r="V144">
        <f t="shared" si="43"/>
      </c>
      <c r="W144">
        <f ca="1" t="shared" si="35"/>
      </c>
      <c r="X144">
        <f t="shared" si="44"/>
      </c>
      <c r="AL144">
        <f ca="1" t="shared" si="45"/>
      </c>
    </row>
    <row r="145" spans="1:38" ht="15">
      <c r="A145">
        <v>144</v>
      </c>
      <c r="B145">
        <f>IF(A145&gt;N$383,"",$D$2*10000+Calculations!A145)</f>
      </c>
      <c r="C145">
        <f t="shared" si="46"/>
      </c>
      <c r="D145" s="59" t="s">
        <v>1263</v>
      </c>
      <c r="E145" s="61" t="s">
        <v>1264</v>
      </c>
      <c r="F145" s="59" t="s">
        <v>1265</v>
      </c>
      <c r="G145" s="137" t="s">
        <v>1266</v>
      </c>
      <c r="H145" s="76">
        <f>Card_main!N21</f>
        <v>0</v>
      </c>
      <c r="I145" s="76" t="str">
        <f>Card_main!O21</f>
        <v>Hab</v>
      </c>
      <c r="J145" s="76" t="str">
        <f>Card_main!P21</f>
        <v>Com</v>
      </c>
      <c r="K145">
        <f t="shared" si="31"/>
      </c>
      <c r="L145">
        <f t="shared" si="32"/>
      </c>
      <c r="M145">
        <f t="shared" si="33"/>
      </c>
      <c r="N145">
        <f t="shared" si="34"/>
        <v>0.1400000000000001</v>
      </c>
      <c r="O145">
        <f t="shared" si="36"/>
        <v>126</v>
      </c>
      <c r="P145" s="38">
        <f t="shared" si="37"/>
      </c>
      <c r="Q145" s="38">
        <f t="shared" si="38"/>
      </c>
      <c r="R145">
        <f ca="1" t="shared" si="39"/>
      </c>
      <c r="S145">
        <f ca="1" t="shared" si="40"/>
      </c>
      <c r="T145">
        <f ca="1" t="shared" si="41"/>
      </c>
      <c r="U145">
        <f ca="1" t="shared" si="42"/>
      </c>
      <c r="V145">
        <f t="shared" si="43"/>
      </c>
      <c r="W145">
        <f ca="1" t="shared" si="35"/>
      </c>
      <c r="X145">
        <f t="shared" si="44"/>
      </c>
      <c r="AL145">
        <f ca="1" t="shared" si="45"/>
      </c>
    </row>
    <row r="146" spans="1:38" ht="15">
      <c r="A146">
        <v>145</v>
      </c>
      <c r="B146">
        <f>IF(A146&gt;N$383,"",$D$2*10000+Calculations!A146)</f>
      </c>
      <c r="C146">
        <f t="shared" si="46"/>
      </c>
      <c r="D146" s="59" t="s">
        <v>968</v>
      </c>
      <c r="E146" s="61" t="s">
        <v>178</v>
      </c>
      <c r="F146" s="59" t="s">
        <v>555</v>
      </c>
      <c r="G146" s="137" t="s">
        <v>64</v>
      </c>
      <c r="H146" s="76">
        <f>Card_main!N22</f>
        <v>0</v>
      </c>
      <c r="I146" s="76" t="str">
        <f>Card_main!O22</f>
        <v>Hab</v>
      </c>
      <c r="J146" s="76" t="str">
        <f>Card_main!P22</f>
        <v>Com</v>
      </c>
      <c r="K146">
        <f t="shared" si="31"/>
      </c>
      <c r="L146">
        <f t="shared" si="32"/>
      </c>
      <c r="M146">
        <f t="shared" si="33"/>
      </c>
      <c r="N146">
        <f t="shared" si="34"/>
        <v>0.1410000000000001</v>
      </c>
      <c r="O146">
        <f t="shared" si="36"/>
        <v>127</v>
      </c>
      <c r="P146" s="38">
        <f t="shared" si="37"/>
      </c>
      <c r="Q146" s="38">
        <f t="shared" si="38"/>
      </c>
      <c r="R146">
        <f ca="1" t="shared" si="39"/>
      </c>
      <c r="S146">
        <f ca="1" t="shared" si="40"/>
      </c>
      <c r="T146">
        <f ca="1" t="shared" si="41"/>
      </c>
      <c r="U146">
        <f ca="1" t="shared" si="42"/>
      </c>
      <c r="V146">
        <f t="shared" si="43"/>
      </c>
      <c r="W146">
        <f ca="1" t="shared" si="35"/>
      </c>
      <c r="X146">
        <f t="shared" si="44"/>
      </c>
      <c r="AL146">
        <f ca="1" t="shared" si="45"/>
      </c>
    </row>
    <row r="147" spans="1:38" ht="15">
      <c r="A147" s="38">
        <v>146</v>
      </c>
      <c r="B147">
        <f>IF(A147&gt;N$383,"",$D$2*10000+Calculations!A147)</f>
      </c>
      <c r="C147">
        <f t="shared" si="46"/>
      </c>
      <c r="D147" s="59" t="s">
        <v>969</v>
      </c>
      <c r="E147" s="61" t="s">
        <v>179</v>
      </c>
      <c r="F147" s="59" t="s">
        <v>556</v>
      </c>
      <c r="G147" s="137" t="s">
        <v>338</v>
      </c>
      <c r="H147" s="76">
        <f>Card_main!N23</f>
        <v>0</v>
      </c>
      <c r="I147" s="76" t="str">
        <f>Card_main!O23</f>
        <v>Hab</v>
      </c>
      <c r="J147" s="76" t="str">
        <f>Card_main!P23</f>
        <v>Com</v>
      </c>
      <c r="K147">
        <f t="shared" si="31"/>
      </c>
      <c r="L147">
        <f t="shared" si="32"/>
      </c>
      <c r="M147">
        <f t="shared" si="33"/>
      </c>
      <c r="N147">
        <f t="shared" si="34"/>
        <v>0.1420000000000001</v>
      </c>
      <c r="O147">
        <f t="shared" si="36"/>
        <v>128</v>
      </c>
      <c r="P147" s="38">
        <f t="shared" si="37"/>
      </c>
      <c r="Q147" s="38">
        <f t="shared" si="38"/>
      </c>
      <c r="R147">
        <f ca="1" t="shared" si="39"/>
      </c>
      <c r="S147">
        <f ca="1" t="shared" si="40"/>
      </c>
      <c r="T147">
        <f ca="1" t="shared" si="41"/>
      </c>
      <c r="U147">
        <f ca="1" t="shared" si="42"/>
      </c>
      <c r="V147">
        <f t="shared" si="43"/>
      </c>
      <c r="W147">
        <f ca="1" t="shared" si="35"/>
      </c>
      <c r="X147">
        <f t="shared" si="44"/>
      </c>
      <c r="AL147">
        <f ca="1" t="shared" si="45"/>
      </c>
    </row>
    <row r="148" spans="1:38" ht="15">
      <c r="A148">
        <v>147</v>
      </c>
      <c r="B148">
        <f>IF(A148&gt;N$383,"",$D$2*10000+Calculations!A148)</f>
      </c>
      <c r="C148">
        <f t="shared" si="46"/>
      </c>
      <c r="D148" s="59" t="s">
        <v>970</v>
      </c>
      <c r="E148" s="61" t="s">
        <v>557</v>
      </c>
      <c r="F148" s="59" t="s">
        <v>558</v>
      </c>
      <c r="G148" s="137" t="s">
        <v>339</v>
      </c>
      <c r="H148" s="76">
        <f>Card_main!N24</f>
        <v>0</v>
      </c>
      <c r="I148" s="76" t="str">
        <f>Card_main!O24</f>
        <v>Hab</v>
      </c>
      <c r="J148" s="76" t="str">
        <f>Card_main!P24</f>
        <v>Com</v>
      </c>
      <c r="K148">
        <f t="shared" si="31"/>
      </c>
      <c r="L148">
        <f t="shared" si="32"/>
      </c>
      <c r="M148">
        <f t="shared" si="33"/>
      </c>
      <c r="N148">
        <f t="shared" si="34"/>
        <v>0.1430000000000001</v>
      </c>
      <c r="O148">
        <f t="shared" si="36"/>
        <v>129</v>
      </c>
      <c r="P148" s="38">
        <f t="shared" si="37"/>
      </c>
      <c r="Q148" s="38">
        <f t="shared" si="38"/>
      </c>
      <c r="R148">
        <f ca="1" t="shared" si="39"/>
      </c>
      <c r="S148">
        <f ca="1" t="shared" si="40"/>
      </c>
      <c r="T148">
        <f ca="1" t="shared" si="41"/>
      </c>
      <c r="U148">
        <f ca="1" t="shared" si="42"/>
      </c>
      <c r="V148">
        <f t="shared" si="43"/>
      </c>
      <c r="W148">
        <f ca="1" t="shared" si="35"/>
      </c>
      <c r="X148">
        <f t="shared" si="44"/>
      </c>
      <c r="AL148">
        <f ca="1" t="shared" si="45"/>
      </c>
    </row>
    <row r="149" spans="1:38" ht="15">
      <c r="A149">
        <v>148</v>
      </c>
      <c r="B149">
        <f>IF(A149&gt;N$383,"",$D$2*10000+Calculations!A149)</f>
      </c>
      <c r="C149">
        <f t="shared" si="46"/>
      </c>
      <c r="D149" s="59" t="s">
        <v>971</v>
      </c>
      <c r="E149" s="61" t="s">
        <v>180</v>
      </c>
      <c r="F149" s="59" t="s">
        <v>559</v>
      </c>
      <c r="G149" s="137" t="s">
        <v>65</v>
      </c>
      <c r="H149" s="76">
        <f>Card_main!N25</f>
        <v>0</v>
      </c>
      <c r="I149" s="76" t="str">
        <f>Card_main!O25</f>
        <v>Hab</v>
      </c>
      <c r="J149" s="76" t="str">
        <f>Card_main!P25</f>
        <v>Com</v>
      </c>
      <c r="K149">
        <f aca="true" t="shared" si="47" ref="K149:K212">IF(I149="Hab","",IF(I149&gt;0,I149,""))</f>
      </c>
      <c r="L149">
        <f aca="true" t="shared" si="48" ref="L149:L212">IF(J149="Com","",IF(J149&gt;0,J149,""))</f>
      </c>
      <c r="M149">
        <f aca="true" t="shared" si="49" ref="M149:M212">IF(AND(H149&lt;&gt;0,TRIM(H149)&lt;&gt;""),H149,IF(OR(K149&lt;&gt;"",L149&lt;&gt;""),"x",""))</f>
      </c>
      <c r="N149">
        <f aca="true" t="shared" si="50" ref="N149:N212">IF(M149&lt;&gt;"",INT(N148)+1,N148+0.001)</f>
        <v>0.1440000000000001</v>
      </c>
      <c r="O149">
        <f t="shared" si="36"/>
        <v>130</v>
      </c>
      <c r="P149" s="38">
        <f t="shared" si="37"/>
      </c>
      <c r="Q149" s="38">
        <f t="shared" si="38"/>
      </c>
      <c r="R149">
        <f ca="1" t="shared" si="39"/>
      </c>
      <c r="S149">
        <f ca="1" t="shared" si="40"/>
      </c>
      <c r="T149">
        <f ca="1" t="shared" si="41"/>
      </c>
      <c r="U149">
        <f ca="1" t="shared" si="42"/>
      </c>
      <c r="V149">
        <f t="shared" si="43"/>
      </c>
      <c r="W149">
        <f aca="true" ca="1" t="shared" si="51" ref="W149:W212">IF(O149&gt;N$383,"",INDIRECT(ADDRESS($Q149,10)))</f>
      </c>
      <c r="X149">
        <f t="shared" si="44"/>
      </c>
      <c r="AL149">
        <f ca="1" t="shared" si="45"/>
      </c>
    </row>
    <row r="150" spans="1:38" ht="15">
      <c r="A150" s="38">
        <v>149</v>
      </c>
      <c r="B150">
        <f>IF(A150&gt;N$383,"",$D$2*10000+Calculations!A150)</f>
      </c>
      <c r="C150">
        <f t="shared" si="46"/>
      </c>
      <c r="D150" s="59" t="s">
        <v>1267</v>
      </c>
      <c r="E150" s="61" t="s">
        <v>1268</v>
      </c>
      <c r="F150" s="59" t="s">
        <v>1269</v>
      </c>
      <c r="G150" s="137" t="s">
        <v>1270</v>
      </c>
      <c r="H150" s="76">
        <f>Card_main!N26</f>
        <v>0</v>
      </c>
      <c r="I150" s="76" t="str">
        <f>Card_main!O26</f>
        <v>Hab</v>
      </c>
      <c r="J150" s="76" t="str">
        <f>Card_main!P26</f>
        <v>Com</v>
      </c>
      <c r="K150">
        <f t="shared" si="47"/>
      </c>
      <c r="L150">
        <f t="shared" si="48"/>
      </c>
      <c r="M150">
        <f t="shared" si="49"/>
      </c>
      <c r="N150">
        <f t="shared" si="50"/>
        <v>0.1450000000000001</v>
      </c>
      <c r="O150">
        <f aca="true" t="shared" si="52" ref="O150:O213">O149+1</f>
        <v>131</v>
      </c>
      <c r="P150" s="38">
        <f aca="true" t="shared" si="53" ref="P150:P213">IF(O150&gt;N$383,"",LOOKUP(O150,N$20:N$383,N$20:N$383))</f>
      </c>
      <c r="Q150" s="38">
        <f aca="true" t="shared" si="54" ref="Q150:Q213">IF(O150&gt;N$383,"",(LOOKUP(O150,N$20:N$383,O$20:O$383)+19-P$19))</f>
      </c>
      <c r="R150">
        <f aca="true" ca="1" t="shared" si="55" ref="R150:R213">IF(O150&gt;N$383,"",INDIRECT(ADDRESS($Q150,6)))</f>
      </c>
      <c r="S150">
        <f aca="true" ca="1" t="shared" si="56" ref="S150:S213">IF(P150&gt;O$383,"",INDIRECT(ADDRESS($Q150,7)))</f>
      </c>
      <c r="T150">
        <f aca="true" ca="1" t="shared" si="57" ref="T150:T213">UPPER(IF(P150&gt;O$383,"",IF(INDIRECT(ADDRESS($Q150,8))=0,"",INDIRECT(ADDRESS($Q150,8)))))</f>
      </c>
      <c r="U150">
        <f aca="true" ca="1" t="shared" si="58" ref="U150:U213">IF(P150&gt;O$383,"",INDIRECT(ADDRESS($Q150,9)))</f>
      </c>
      <c r="V150">
        <f aca="true" t="shared" si="59" ref="V150:V213">IF(U150="Hab","",U150)</f>
      </c>
      <c r="W150">
        <f ca="1" t="shared" si="51"/>
      </c>
      <c r="X150">
        <f aca="true" t="shared" si="60" ref="X150:X213">IF(W150="Com","",W150)</f>
      </c>
      <c r="AL150">
        <f aca="true" ca="1" t="shared" si="61" ref="AL150:AL213">IF(O150&gt;N$383,"",INDIRECT(ADDRESS($Q150,4)))</f>
      </c>
    </row>
    <row r="151" spans="1:38" ht="15">
      <c r="A151">
        <v>150</v>
      </c>
      <c r="B151">
        <f>IF(A151&gt;N$383,"",$D$2*10000+Calculations!A151)</f>
      </c>
      <c r="C151">
        <f t="shared" si="46"/>
      </c>
      <c r="D151" s="59" t="s">
        <v>972</v>
      </c>
      <c r="E151" s="61" t="s">
        <v>560</v>
      </c>
      <c r="F151" s="59" t="s">
        <v>561</v>
      </c>
      <c r="G151" s="137" t="s">
        <v>562</v>
      </c>
      <c r="H151" s="76">
        <f>Card_main!N27</f>
        <v>0</v>
      </c>
      <c r="I151" s="76" t="str">
        <f>Card_main!O27</f>
        <v>Hab</v>
      </c>
      <c r="J151" s="76" t="str">
        <f>Card_main!P27</f>
        <v>Com</v>
      </c>
      <c r="K151">
        <f t="shared" si="47"/>
      </c>
      <c r="L151">
        <f t="shared" si="48"/>
      </c>
      <c r="M151">
        <f t="shared" si="49"/>
      </c>
      <c r="N151">
        <f t="shared" si="50"/>
        <v>0.1460000000000001</v>
      </c>
      <c r="O151">
        <f t="shared" si="52"/>
        <v>132</v>
      </c>
      <c r="P151" s="38">
        <f t="shared" si="53"/>
      </c>
      <c r="Q151" s="38">
        <f t="shared" si="54"/>
      </c>
      <c r="R151">
        <f ca="1" t="shared" si="55"/>
      </c>
      <c r="S151">
        <f ca="1" t="shared" si="56"/>
      </c>
      <c r="T151">
        <f ca="1" t="shared" si="57"/>
      </c>
      <c r="U151">
        <f ca="1" t="shared" si="58"/>
      </c>
      <c r="V151">
        <f t="shared" si="59"/>
      </c>
      <c r="W151">
        <f ca="1" t="shared" si="51"/>
      </c>
      <c r="X151">
        <f t="shared" si="60"/>
      </c>
      <c r="AL151">
        <f ca="1" t="shared" si="61"/>
      </c>
    </row>
    <row r="152" spans="1:38" ht="15">
      <c r="A152">
        <v>151</v>
      </c>
      <c r="B152">
        <f>IF(A152&gt;N$383,"",$D$2*10000+Calculations!A152)</f>
      </c>
      <c r="C152">
        <f t="shared" si="46"/>
      </c>
      <c r="D152" s="59" t="s">
        <v>1271</v>
      </c>
      <c r="E152" s="61" t="s">
        <v>484</v>
      </c>
      <c r="F152" s="59" t="s">
        <v>1272</v>
      </c>
      <c r="G152" s="137" t="s">
        <v>1273</v>
      </c>
      <c r="H152" s="76">
        <f>Card_main!N28</f>
        <v>0</v>
      </c>
      <c r="I152" s="76" t="str">
        <f>Card_main!O28</f>
        <v>Hab</v>
      </c>
      <c r="J152" s="76" t="str">
        <f>Card_main!P28</f>
        <v>Com</v>
      </c>
      <c r="K152">
        <f t="shared" si="47"/>
      </c>
      <c r="L152">
        <f t="shared" si="48"/>
      </c>
      <c r="M152">
        <f t="shared" si="49"/>
      </c>
      <c r="N152">
        <f t="shared" si="50"/>
        <v>0.1470000000000001</v>
      </c>
      <c r="O152">
        <f t="shared" si="52"/>
        <v>133</v>
      </c>
      <c r="P152" s="38">
        <f t="shared" si="53"/>
      </c>
      <c r="Q152" s="38">
        <f t="shared" si="54"/>
      </c>
      <c r="R152">
        <f ca="1" t="shared" si="55"/>
      </c>
      <c r="S152">
        <f ca="1" t="shared" si="56"/>
      </c>
      <c r="T152">
        <f ca="1" t="shared" si="57"/>
      </c>
      <c r="U152">
        <f ca="1" t="shared" si="58"/>
      </c>
      <c r="V152">
        <f t="shared" si="59"/>
      </c>
      <c r="W152">
        <f ca="1" t="shared" si="51"/>
      </c>
      <c r="X152">
        <f t="shared" si="60"/>
      </c>
      <c r="AL152">
        <f ca="1" t="shared" si="61"/>
      </c>
    </row>
    <row r="153" spans="1:38" ht="15">
      <c r="A153" s="38">
        <v>152</v>
      </c>
      <c r="B153">
        <f>IF(A153&gt;N$383,"",$D$2*10000+Calculations!A153)</f>
      </c>
      <c r="C153">
        <f t="shared" si="46"/>
      </c>
      <c r="D153" s="59" t="s">
        <v>973</v>
      </c>
      <c r="E153" s="61" t="s">
        <v>1274</v>
      </c>
      <c r="F153" s="59" t="s">
        <v>563</v>
      </c>
      <c r="G153" s="137" t="s">
        <v>66</v>
      </c>
      <c r="H153" s="76">
        <f>Card_main!N29</f>
        <v>0</v>
      </c>
      <c r="I153" s="76" t="str">
        <f>Card_main!O29</f>
        <v>Hab</v>
      </c>
      <c r="J153" s="76" t="str">
        <f>Card_main!P29</f>
        <v>Com</v>
      </c>
      <c r="K153">
        <f t="shared" si="47"/>
      </c>
      <c r="L153">
        <f t="shared" si="48"/>
      </c>
      <c r="M153">
        <f t="shared" si="49"/>
      </c>
      <c r="N153">
        <f t="shared" si="50"/>
        <v>0.1480000000000001</v>
      </c>
      <c r="O153">
        <f t="shared" si="52"/>
        <v>134</v>
      </c>
      <c r="P153" s="38">
        <f t="shared" si="53"/>
      </c>
      <c r="Q153" s="38">
        <f t="shared" si="54"/>
      </c>
      <c r="R153">
        <f ca="1" t="shared" si="55"/>
      </c>
      <c r="S153">
        <f ca="1" t="shared" si="56"/>
      </c>
      <c r="T153">
        <f ca="1" t="shared" si="57"/>
      </c>
      <c r="U153">
        <f ca="1" t="shared" si="58"/>
      </c>
      <c r="V153">
        <f t="shared" si="59"/>
      </c>
      <c r="W153">
        <f ca="1" t="shared" si="51"/>
      </c>
      <c r="X153">
        <f t="shared" si="60"/>
      </c>
      <c r="AL153">
        <f ca="1" t="shared" si="61"/>
      </c>
    </row>
    <row r="154" spans="1:38" ht="15">
      <c r="A154">
        <v>153</v>
      </c>
      <c r="B154">
        <f>IF(A154&gt;N$383,"",$D$2*10000+Calculations!A154)</f>
      </c>
      <c r="C154">
        <f t="shared" si="46"/>
      </c>
      <c r="D154" s="59" t="s">
        <v>974</v>
      </c>
      <c r="E154" s="61" t="s">
        <v>564</v>
      </c>
      <c r="F154" s="59" t="s">
        <v>565</v>
      </c>
      <c r="G154" s="137" t="s">
        <v>67</v>
      </c>
      <c r="H154" s="76">
        <f>Card_main!N30</f>
        <v>0</v>
      </c>
      <c r="I154" s="76" t="str">
        <f>Card_main!O30</f>
        <v>Hab</v>
      </c>
      <c r="J154" s="76" t="str">
        <f>Card_main!P30</f>
        <v>Com</v>
      </c>
      <c r="K154">
        <f t="shared" si="47"/>
      </c>
      <c r="L154">
        <f t="shared" si="48"/>
      </c>
      <c r="M154">
        <f t="shared" si="49"/>
      </c>
      <c r="N154">
        <f t="shared" si="50"/>
        <v>0.1490000000000001</v>
      </c>
      <c r="O154">
        <f t="shared" si="52"/>
        <v>135</v>
      </c>
      <c r="P154" s="38">
        <f t="shared" si="53"/>
      </c>
      <c r="Q154" s="38">
        <f t="shared" si="54"/>
      </c>
      <c r="R154">
        <f ca="1" t="shared" si="55"/>
      </c>
      <c r="S154">
        <f ca="1" t="shared" si="56"/>
      </c>
      <c r="T154">
        <f ca="1" t="shared" si="57"/>
      </c>
      <c r="U154">
        <f ca="1" t="shared" si="58"/>
      </c>
      <c r="V154">
        <f t="shared" si="59"/>
      </c>
      <c r="W154">
        <f ca="1" t="shared" si="51"/>
      </c>
      <c r="X154">
        <f t="shared" si="60"/>
      </c>
      <c r="AL154">
        <f ca="1" t="shared" si="61"/>
      </c>
    </row>
    <row r="155" spans="1:38" ht="15">
      <c r="A155">
        <v>154</v>
      </c>
      <c r="B155">
        <f>IF(A155&gt;N$383,"",$D$2*10000+Calculations!A155)</f>
      </c>
      <c r="C155">
        <f t="shared" si="46"/>
      </c>
      <c r="D155" s="59" t="s">
        <v>975</v>
      </c>
      <c r="E155" s="61" t="s">
        <v>181</v>
      </c>
      <c r="F155" s="59" t="s">
        <v>566</v>
      </c>
      <c r="G155" s="137" t="s">
        <v>70</v>
      </c>
      <c r="H155" s="76">
        <f>Card_main!N31</f>
        <v>0</v>
      </c>
      <c r="I155" s="76" t="str">
        <f>Card_main!O31</f>
        <v>Hab</v>
      </c>
      <c r="J155" s="76" t="str">
        <f>Card_main!P31</f>
        <v>Com</v>
      </c>
      <c r="K155">
        <f t="shared" si="47"/>
      </c>
      <c r="L155">
        <f t="shared" si="48"/>
      </c>
      <c r="M155">
        <f t="shared" si="49"/>
      </c>
      <c r="N155">
        <f t="shared" si="50"/>
        <v>0.1500000000000001</v>
      </c>
      <c r="O155">
        <f t="shared" si="52"/>
        <v>136</v>
      </c>
      <c r="P155" s="38">
        <f t="shared" si="53"/>
      </c>
      <c r="Q155" s="38">
        <f t="shared" si="54"/>
      </c>
      <c r="R155">
        <f ca="1" t="shared" si="55"/>
      </c>
      <c r="S155">
        <f ca="1" t="shared" si="56"/>
      </c>
      <c r="T155">
        <f ca="1" t="shared" si="57"/>
      </c>
      <c r="U155">
        <f ca="1" t="shared" si="58"/>
      </c>
      <c r="V155">
        <f t="shared" si="59"/>
      </c>
      <c r="W155">
        <f ca="1" t="shared" si="51"/>
      </c>
      <c r="X155">
        <f t="shared" si="60"/>
      </c>
      <c r="AL155">
        <f ca="1" t="shared" si="61"/>
      </c>
    </row>
    <row r="156" spans="1:38" ht="15">
      <c r="A156" s="38">
        <v>155</v>
      </c>
      <c r="B156">
        <f>IF(A156&gt;N$383,"",$D$2*10000+Calculations!A156)</f>
      </c>
      <c r="C156">
        <f t="shared" si="46"/>
      </c>
      <c r="D156" s="59" t="s">
        <v>976</v>
      </c>
      <c r="E156" s="61" t="s">
        <v>567</v>
      </c>
      <c r="F156" s="59" t="s">
        <v>568</v>
      </c>
      <c r="G156" s="137" t="s">
        <v>569</v>
      </c>
      <c r="H156" s="76">
        <f>Card_main!N32</f>
        <v>0</v>
      </c>
      <c r="I156" s="76" t="str">
        <f>Card_main!O32</f>
        <v>Hab</v>
      </c>
      <c r="J156" s="76" t="str">
        <f>Card_main!P32</f>
        <v>Com</v>
      </c>
      <c r="K156">
        <f t="shared" si="47"/>
      </c>
      <c r="L156">
        <f t="shared" si="48"/>
      </c>
      <c r="M156">
        <f t="shared" si="49"/>
      </c>
      <c r="N156">
        <f t="shared" si="50"/>
        <v>0.1510000000000001</v>
      </c>
      <c r="O156">
        <f t="shared" si="52"/>
        <v>137</v>
      </c>
      <c r="P156" s="38">
        <f t="shared" si="53"/>
      </c>
      <c r="Q156" s="38">
        <f t="shared" si="54"/>
      </c>
      <c r="R156">
        <f ca="1" t="shared" si="55"/>
      </c>
      <c r="S156">
        <f ca="1" t="shared" si="56"/>
      </c>
      <c r="T156">
        <f ca="1" t="shared" si="57"/>
      </c>
      <c r="U156">
        <f ca="1" t="shared" si="58"/>
      </c>
      <c r="V156">
        <f t="shared" si="59"/>
      </c>
      <c r="W156">
        <f ca="1" t="shared" si="51"/>
      </c>
      <c r="X156">
        <f t="shared" si="60"/>
      </c>
      <c r="AL156">
        <f ca="1" t="shared" si="61"/>
      </c>
    </row>
    <row r="157" spans="1:38" ht="15">
      <c r="A157">
        <v>156</v>
      </c>
      <c r="B157">
        <f>IF(A157&gt;N$383,"",$D$2*10000+Calculations!A157)</f>
      </c>
      <c r="C157">
        <f t="shared" si="46"/>
      </c>
      <c r="D157" s="59" t="s">
        <v>977</v>
      </c>
      <c r="E157" s="60" t="s">
        <v>570</v>
      </c>
      <c r="F157" s="59" t="s">
        <v>571</v>
      </c>
      <c r="G157" s="137" t="s">
        <v>68</v>
      </c>
      <c r="H157" s="76">
        <f>Card_main!N33</f>
        <v>0</v>
      </c>
      <c r="I157" s="76" t="str">
        <f>Card_main!O33</f>
        <v>Hab</v>
      </c>
      <c r="J157" s="76" t="str">
        <f>Card_main!P33</f>
        <v>Com</v>
      </c>
      <c r="K157">
        <f t="shared" si="47"/>
      </c>
      <c r="L157">
        <f t="shared" si="48"/>
      </c>
      <c r="M157">
        <f t="shared" si="49"/>
      </c>
      <c r="N157">
        <f t="shared" si="50"/>
        <v>0.1520000000000001</v>
      </c>
      <c r="O157">
        <f t="shared" si="52"/>
        <v>138</v>
      </c>
      <c r="P157" s="38">
        <f t="shared" si="53"/>
      </c>
      <c r="Q157" s="38">
        <f t="shared" si="54"/>
      </c>
      <c r="R157">
        <f ca="1" t="shared" si="55"/>
      </c>
      <c r="S157">
        <f ca="1" t="shared" si="56"/>
      </c>
      <c r="T157">
        <f ca="1" t="shared" si="57"/>
      </c>
      <c r="U157">
        <f ca="1" t="shared" si="58"/>
      </c>
      <c r="V157">
        <f t="shared" si="59"/>
      </c>
      <c r="W157">
        <f ca="1" t="shared" si="51"/>
      </c>
      <c r="X157">
        <f t="shared" si="60"/>
      </c>
      <c r="AL157">
        <f ca="1" t="shared" si="61"/>
      </c>
    </row>
    <row r="158" spans="1:38" ht="15">
      <c r="A158">
        <v>157</v>
      </c>
      <c r="B158">
        <f>IF(A158&gt;N$383,"",$D$2*10000+Calculations!A158)</f>
      </c>
      <c r="C158">
        <f t="shared" si="46"/>
      </c>
      <c r="D158" s="59" t="s">
        <v>978</v>
      </c>
      <c r="E158" s="60" t="s">
        <v>572</v>
      </c>
      <c r="F158" s="59" t="s">
        <v>573</v>
      </c>
      <c r="G158" s="137" t="s">
        <v>574</v>
      </c>
      <c r="H158" s="76">
        <f>Card_main!N34</f>
        <v>0</v>
      </c>
      <c r="I158" s="76" t="str">
        <f>Card_main!O34</f>
        <v>Hab</v>
      </c>
      <c r="J158" s="76" t="str">
        <f>Card_main!P34</f>
        <v>Com</v>
      </c>
      <c r="K158">
        <f t="shared" si="47"/>
      </c>
      <c r="L158">
        <f t="shared" si="48"/>
      </c>
      <c r="M158">
        <f t="shared" si="49"/>
      </c>
      <c r="N158">
        <f t="shared" si="50"/>
        <v>0.1530000000000001</v>
      </c>
      <c r="O158">
        <f t="shared" si="52"/>
        <v>139</v>
      </c>
      <c r="P158" s="38">
        <f t="shared" si="53"/>
      </c>
      <c r="Q158" s="38">
        <f t="shared" si="54"/>
      </c>
      <c r="R158">
        <f ca="1" t="shared" si="55"/>
      </c>
      <c r="S158">
        <f ca="1" t="shared" si="56"/>
      </c>
      <c r="T158">
        <f ca="1" t="shared" si="57"/>
      </c>
      <c r="U158">
        <f ca="1" t="shared" si="58"/>
      </c>
      <c r="V158">
        <f t="shared" si="59"/>
      </c>
      <c r="W158">
        <f ca="1" t="shared" si="51"/>
      </c>
      <c r="X158">
        <f t="shared" si="60"/>
      </c>
      <c r="AL158">
        <f ca="1" t="shared" si="61"/>
      </c>
    </row>
    <row r="159" spans="1:38" ht="15">
      <c r="A159" s="38">
        <v>158</v>
      </c>
      <c r="B159">
        <f>IF(A159&gt;N$383,"",$D$2*10000+Calculations!A159)</f>
      </c>
      <c r="C159">
        <f t="shared" si="46"/>
      </c>
      <c r="D159" s="59" t="s">
        <v>979</v>
      </c>
      <c r="E159" s="60" t="s">
        <v>575</v>
      </c>
      <c r="F159" s="59" t="s">
        <v>576</v>
      </c>
      <c r="G159" s="137" t="s">
        <v>577</v>
      </c>
      <c r="H159" s="76">
        <f>Card_main!N35</f>
        <v>0</v>
      </c>
      <c r="I159" s="76" t="str">
        <f>Card_main!O35</f>
        <v>Hab</v>
      </c>
      <c r="J159" s="76" t="str">
        <f>Card_main!P35</f>
        <v>Com</v>
      </c>
      <c r="K159">
        <f t="shared" si="47"/>
      </c>
      <c r="L159">
        <f t="shared" si="48"/>
      </c>
      <c r="M159">
        <f t="shared" si="49"/>
      </c>
      <c r="N159">
        <f t="shared" si="50"/>
        <v>0.1540000000000001</v>
      </c>
      <c r="O159">
        <f t="shared" si="52"/>
        <v>140</v>
      </c>
      <c r="P159" s="38">
        <f t="shared" si="53"/>
      </c>
      <c r="Q159" s="38">
        <f t="shared" si="54"/>
      </c>
      <c r="R159">
        <f ca="1" t="shared" si="55"/>
      </c>
      <c r="S159">
        <f ca="1" t="shared" si="56"/>
      </c>
      <c r="T159">
        <f ca="1" t="shared" si="57"/>
      </c>
      <c r="U159">
        <f ca="1" t="shared" si="58"/>
      </c>
      <c r="V159">
        <f t="shared" si="59"/>
      </c>
      <c r="W159">
        <f ca="1" t="shared" si="51"/>
      </c>
      <c r="X159">
        <f t="shared" si="60"/>
      </c>
      <c r="AL159">
        <f ca="1" t="shared" si="61"/>
      </c>
    </row>
    <row r="160" spans="1:38" ht="15">
      <c r="A160">
        <v>159</v>
      </c>
      <c r="B160">
        <f>IF(A160&gt;N$383,"",$D$2*10000+Calculations!A160)</f>
      </c>
      <c r="C160">
        <f t="shared" si="46"/>
      </c>
      <c r="D160" s="59" t="s">
        <v>980</v>
      </c>
      <c r="E160" s="61" t="s">
        <v>578</v>
      </c>
      <c r="F160" s="59" t="s">
        <v>579</v>
      </c>
      <c r="G160" s="137" t="s">
        <v>69</v>
      </c>
      <c r="H160" s="76">
        <f>Card_main!N36</f>
        <v>0</v>
      </c>
      <c r="I160" s="76" t="str">
        <f>Card_main!O36</f>
        <v>Hab</v>
      </c>
      <c r="J160" s="76" t="str">
        <f>Card_main!P36</f>
        <v>Com</v>
      </c>
      <c r="K160">
        <f t="shared" si="47"/>
      </c>
      <c r="L160">
        <f t="shared" si="48"/>
      </c>
      <c r="M160">
        <f t="shared" si="49"/>
      </c>
      <c r="N160">
        <f t="shared" si="50"/>
        <v>0.1550000000000001</v>
      </c>
      <c r="O160">
        <f t="shared" si="52"/>
        <v>141</v>
      </c>
      <c r="P160" s="38">
        <f t="shared" si="53"/>
      </c>
      <c r="Q160" s="38">
        <f t="shared" si="54"/>
      </c>
      <c r="R160">
        <f ca="1" t="shared" si="55"/>
      </c>
      <c r="S160">
        <f ca="1" t="shared" si="56"/>
      </c>
      <c r="T160">
        <f ca="1" t="shared" si="57"/>
      </c>
      <c r="U160">
        <f ca="1" t="shared" si="58"/>
      </c>
      <c r="V160">
        <f t="shared" si="59"/>
      </c>
      <c r="W160">
        <f ca="1" t="shared" si="51"/>
      </c>
      <c r="X160">
        <f t="shared" si="60"/>
      </c>
      <c r="AL160">
        <f ca="1" t="shared" si="61"/>
      </c>
    </row>
    <row r="161" spans="1:38" ht="15">
      <c r="A161">
        <v>160</v>
      </c>
      <c r="B161">
        <f>IF(A161&gt;N$383,"",$D$2*10000+Calculations!A161)</f>
      </c>
      <c r="C161">
        <f t="shared" si="46"/>
      </c>
      <c r="D161" s="59" t="s">
        <v>981</v>
      </c>
      <c r="E161" s="61" t="s">
        <v>182</v>
      </c>
      <c r="F161" s="59" t="s">
        <v>580</v>
      </c>
      <c r="G161" s="137" t="s">
        <v>74</v>
      </c>
      <c r="H161" s="75">
        <f>Card_main!R2</f>
        <v>0</v>
      </c>
      <c r="I161" s="76" t="str">
        <f>Card_main!S2</f>
        <v>Hab</v>
      </c>
      <c r="J161" s="76" t="str">
        <f>Card_main!T2</f>
        <v>Com</v>
      </c>
      <c r="K161">
        <f t="shared" si="47"/>
      </c>
      <c r="L161">
        <f t="shared" si="48"/>
      </c>
      <c r="M161">
        <f t="shared" si="49"/>
      </c>
      <c r="N161">
        <f t="shared" si="50"/>
        <v>0.1560000000000001</v>
      </c>
      <c r="O161">
        <f t="shared" si="52"/>
        <v>142</v>
      </c>
      <c r="P161" s="38">
        <f t="shared" si="53"/>
      </c>
      <c r="Q161" s="38">
        <f t="shared" si="54"/>
      </c>
      <c r="R161">
        <f ca="1" t="shared" si="55"/>
      </c>
      <c r="S161">
        <f ca="1" t="shared" si="56"/>
      </c>
      <c r="T161">
        <f ca="1" t="shared" si="57"/>
      </c>
      <c r="U161">
        <f ca="1" t="shared" si="58"/>
      </c>
      <c r="V161">
        <f t="shared" si="59"/>
      </c>
      <c r="W161">
        <f ca="1" t="shared" si="51"/>
      </c>
      <c r="X161">
        <f t="shared" si="60"/>
      </c>
      <c r="AL161">
        <f ca="1" t="shared" si="61"/>
      </c>
    </row>
    <row r="162" spans="1:38" ht="15">
      <c r="A162" s="38">
        <v>161</v>
      </c>
      <c r="B162">
        <f>IF(A162&gt;N$383,"",$D$2*10000+Calculations!A162)</f>
      </c>
      <c r="C162">
        <f t="shared" si="46"/>
      </c>
      <c r="D162" s="59" t="s">
        <v>982</v>
      </c>
      <c r="E162" s="61" t="s">
        <v>581</v>
      </c>
      <c r="F162" s="59" t="s">
        <v>582</v>
      </c>
      <c r="G162" s="139" t="s">
        <v>72</v>
      </c>
      <c r="H162" s="75">
        <f>Card_main!R3</f>
        <v>0</v>
      </c>
      <c r="I162" s="76" t="str">
        <f>Card_main!S3</f>
        <v>Hab</v>
      </c>
      <c r="J162" s="76" t="str">
        <f>Card_main!T3</f>
        <v>Com</v>
      </c>
      <c r="K162">
        <f t="shared" si="47"/>
      </c>
      <c r="L162">
        <f t="shared" si="48"/>
      </c>
      <c r="M162">
        <f t="shared" si="49"/>
      </c>
      <c r="N162">
        <f t="shared" si="50"/>
        <v>0.1570000000000001</v>
      </c>
      <c r="O162">
        <f t="shared" si="52"/>
        <v>143</v>
      </c>
      <c r="P162" s="38">
        <f t="shared" si="53"/>
      </c>
      <c r="Q162" s="38">
        <f t="shared" si="54"/>
      </c>
      <c r="R162">
        <f ca="1" t="shared" si="55"/>
      </c>
      <c r="S162">
        <f ca="1" t="shared" si="56"/>
      </c>
      <c r="T162">
        <f ca="1" t="shared" si="57"/>
      </c>
      <c r="U162">
        <f ca="1" t="shared" si="58"/>
      </c>
      <c r="V162">
        <f t="shared" si="59"/>
      </c>
      <c r="W162">
        <f ca="1" t="shared" si="51"/>
      </c>
      <c r="X162">
        <f t="shared" si="60"/>
      </c>
      <c r="AL162">
        <f ca="1" t="shared" si="61"/>
      </c>
    </row>
    <row r="163" spans="1:38" ht="15">
      <c r="A163">
        <v>162</v>
      </c>
      <c r="B163">
        <f>IF(A163&gt;N$383,"",$D$2*10000+Calculations!A163)</f>
      </c>
      <c r="C163">
        <f t="shared" si="46"/>
      </c>
      <c r="D163" s="59" t="s">
        <v>983</v>
      </c>
      <c r="E163" s="60" t="s">
        <v>583</v>
      </c>
      <c r="F163" s="59" t="s">
        <v>584</v>
      </c>
      <c r="G163" s="137" t="s">
        <v>73</v>
      </c>
      <c r="H163" s="75">
        <f>Card_main!R4</f>
        <v>0</v>
      </c>
      <c r="I163" s="76" t="str">
        <f>Card_main!S4</f>
        <v>Hab</v>
      </c>
      <c r="J163" s="76" t="str">
        <f>Card_main!T4</f>
        <v>Com</v>
      </c>
      <c r="K163">
        <f t="shared" si="47"/>
      </c>
      <c r="L163">
        <f t="shared" si="48"/>
      </c>
      <c r="M163">
        <f t="shared" si="49"/>
      </c>
      <c r="N163">
        <f t="shared" si="50"/>
        <v>0.1580000000000001</v>
      </c>
      <c r="O163">
        <f t="shared" si="52"/>
        <v>144</v>
      </c>
      <c r="P163" s="38">
        <f t="shared" si="53"/>
      </c>
      <c r="Q163" s="38">
        <f t="shared" si="54"/>
      </c>
      <c r="R163">
        <f ca="1" t="shared" si="55"/>
      </c>
      <c r="S163">
        <f ca="1" t="shared" si="56"/>
      </c>
      <c r="T163">
        <f ca="1" t="shared" si="57"/>
      </c>
      <c r="U163">
        <f ca="1" t="shared" si="58"/>
      </c>
      <c r="V163">
        <f t="shared" si="59"/>
      </c>
      <c r="W163">
        <f ca="1" t="shared" si="51"/>
      </c>
      <c r="X163">
        <f t="shared" si="60"/>
      </c>
      <c r="AL163">
        <f ca="1" t="shared" si="61"/>
      </c>
    </row>
    <row r="164" spans="1:38" ht="15">
      <c r="A164">
        <v>163</v>
      </c>
      <c r="B164">
        <f>IF(A164&gt;N$383,"",$D$2*10000+Calculations!A164)</f>
      </c>
      <c r="C164">
        <f t="shared" si="46"/>
      </c>
      <c r="D164" s="59" t="s">
        <v>984</v>
      </c>
      <c r="E164" s="61" t="s">
        <v>585</v>
      </c>
      <c r="F164" s="59" t="s">
        <v>586</v>
      </c>
      <c r="G164" s="137" t="s">
        <v>587</v>
      </c>
      <c r="H164" s="75">
        <f>Card_main!R5</f>
        <v>0</v>
      </c>
      <c r="I164" s="76" t="str">
        <f>Card_main!S5</f>
        <v>Hab</v>
      </c>
      <c r="J164" s="76" t="str">
        <f>Card_main!T5</f>
        <v>Com</v>
      </c>
      <c r="K164">
        <f t="shared" si="47"/>
      </c>
      <c r="L164">
        <f t="shared" si="48"/>
      </c>
      <c r="M164">
        <f t="shared" si="49"/>
      </c>
      <c r="N164">
        <f t="shared" si="50"/>
        <v>0.1590000000000001</v>
      </c>
      <c r="O164">
        <f t="shared" si="52"/>
        <v>145</v>
      </c>
      <c r="P164" s="38">
        <f t="shared" si="53"/>
      </c>
      <c r="Q164" s="38">
        <f t="shared" si="54"/>
      </c>
      <c r="R164">
        <f ca="1" t="shared" si="55"/>
      </c>
      <c r="S164">
        <f ca="1" t="shared" si="56"/>
      </c>
      <c r="T164">
        <f ca="1" t="shared" si="57"/>
      </c>
      <c r="U164">
        <f ca="1" t="shared" si="58"/>
      </c>
      <c r="V164">
        <f t="shared" si="59"/>
      </c>
      <c r="W164">
        <f ca="1" t="shared" si="51"/>
      </c>
      <c r="X164">
        <f t="shared" si="60"/>
      </c>
      <c r="AL164">
        <f ca="1" t="shared" si="61"/>
      </c>
    </row>
    <row r="165" spans="1:38" ht="15">
      <c r="A165" s="38">
        <v>164</v>
      </c>
      <c r="B165">
        <f>IF(A165&gt;N$383,"",$D$2*10000+Calculations!A165)</f>
      </c>
      <c r="C165">
        <f t="shared" si="46"/>
      </c>
      <c r="D165" s="59" t="s">
        <v>1275</v>
      </c>
      <c r="E165" s="61" t="s">
        <v>1276</v>
      </c>
      <c r="F165" s="59" t="s">
        <v>1277</v>
      </c>
      <c r="G165" s="137" t="s">
        <v>1278</v>
      </c>
      <c r="H165" s="75">
        <f>Card_main!R6</f>
        <v>0</v>
      </c>
      <c r="I165" s="76" t="str">
        <f>Card_main!S6</f>
        <v>Hab</v>
      </c>
      <c r="J165" s="76" t="str">
        <f>Card_main!T6</f>
        <v>Com</v>
      </c>
      <c r="K165">
        <f t="shared" si="47"/>
      </c>
      <c r="L165">
        <f t="shared" si="48"/>
      </c>
      <c r="M165">
        <f t="shared" si="49"/>
      </c>
      <c r="N165">
        <f t="shared" si="50"/>
        <v>0.16000000000000011</v>
      </c>
      <c r="O165">
        <f t="shared" si="52"/>
        <v>146</v>
      </c>
      <c r="P165" s="38">
        <f t="shared" si="53"/>
      </c>
      <c r="Q165" s="38">
        <f t="shared" si="54"/>
      </c>
      <c r="R165">
        <f ca="1" t="shared" si="55"/>
      </c>
      <c r="S165">
        <f ca="1" t="shared" si="56"/>
      </c>
      <c r="T165">
        <f ca="1" t="shared" si="57"/>
      </c>
      <c r="U165">
        <f ca="1" t="shared" si="58"/>
      </c>
      <c r="V165">
        <f t="shared" si="59"/>
      </c>
      <c r="W165">
        <f ca="1" t="shared" si="51"/>
      </c>
      <c r="X165">
        <f t="shared" si="60"/>
      </c>
      <c r="AL165">
        <f ca="1" t="shared" si="61"/>
      </c>
    </row>
    <row r="166" spans="1:38" ht="15">
      <c r="A166">
        <v>165</v>
      </c>
      <c r="B166">
        <f>IF(A166&gt;N$383,"",$D$2*10000+Calculations!A166)</f>
      </c>
      <c r="C166">
        <f t="shared" si="46"/>
      </c>
      <c r="D166" s="59" t="s">
        <v>985</v>
      </c>
      <c r="E166" s="61" t="s">
        <v>242</v>
      </c>
      <c r="F166" s="59" t="s">
        <v>588</v>
      </c>
      <c r="G166" s="137" t="s">
        <v>75</v>
      </c>
      <c r="H166" s="75">
        <f>Card_main!R7</f>
        <v>0</v>
      </c>
      <c r="I166" s="76" t="str">
        <f>Card_main!S7</f>
        <v>Hab</v>
      </c>
      <c r="J166" s="76" t="str">
        <f>Card_main!T7</f>
        <v>Com</v>
      </c>
      <c r="K166">
        <f t="shared" si="47"/>
      </c>
      <c r="L166">
        <f t="shared" si="48"/>
      </c>
      <c r="M166">
        <f t="shared" si="49"/>
      </c>
      <c r="N166">
        <f t="shared" si="50"/>
        <v>0.16100000000000012</v>
      </c>
      <c r="O166">
        <f t="shared" si="52"/>
        <v>147</v>
      </c>
      <c r="P166" s="38">
        <f t="shared" si="53"/>
      </c>
      <c r="Q166" s="38">
        <f t="shared" si="54"/>
      </c>
      <c r="R166">
        <f ca="1" t="shared" si="55"/>
      </c>
      <c r="S166">
        <f ca="1" t="shared" si="56"/>
      </c>
      <c r="T166">
        <f ca="1" t="shared" si="57"/>
      </c>
      <c r="U166">
        <f ca="1" t="shared" si="58"/>
      </c>
      <c r="V166">
        <f t="shared" si="59"/>
      </c>
      <c r="W166">
        <f ca="1" t="shared" si="51"/>
      </c>
      <c r="X166">
        <f t="shared" si="60"/>
      </c>
      <c r="AL166">
        <f ca="1" t="shared" si="61"/>
      </c>
    </row>
    <row r="167" spans="1:38" ht="15">
      <c r="A167">
        <v>166</v>
      </c>
      <c r="B167">
        <f>IF(A167&gt;N$383,"",$D$2*10000+Calculations!A167)</f>
      </c>
      <c r="C167">
        <f t="shared" si="46"/>
      </c>
      <c r="D167" s="59" t="s">
        <v>986</v>
      </c>
      <c r="E167" s="61" t="s">
        <v>243</v>
      </c>
      <c r="F167" s="59" t="s">
        <v>589</v>
      </c>
      <c r="G167" s="140" t="s">
        <v>76</v>
      </c>
      <c r="H167" s="75">
        <f>Card_main!R8</f>
        <v>0</v>
      </c>
      <c r="I167" s="76" t="str">
        <f>Card_main!S8</f>
        <v>Hab</v>
      </c>
      <c r="J167" s="76" t="str">
        <f>Card_main!T8</f>
        <v>Com</v>
      </c>
      <c r="K167">
        <f t="shared" si="47"/>
      </c>
      <c r="L167">
        <f t="shared" si="48"/>
      </c>
      <c r="M167">
        <f t="shared" si="49"/>
      </c>
      <c r="N167">
        <f t="shared" si="50"/>
        <v>0.16200000000000012</v>
      </c>
      <c r="O167">
        <f t="shared" si="52"/>
        <v>148</v>
      </c>
      <c r="P167" s="38">
        <f t="shared" si="53"/>
      </c>
      <c r="Q167" s="38">
        <f t="shared" si="54"/>
      </c>
      <c r="R167">
        <f ca="1" t="shared" si="55"/>
      </c>
      <c r="S167">
        <f ca="1" t="shared" si="56"/>
      </c>
      <c r="T167">
        <f ca="1" t="shared" si="57"/>
      </c>
      <c r="U167">
        <f ca="1" t="shared" si="58"/>
      </c>
      <c r="V167">
        <f t="shared" si="59"/>
      </c>
      <c r="W167">
        <f ca="1" t="shared" si="51"/>
      </c>
      <c r="X167">
        <f t="shared" si="60"/>
      </c>
      <c r="AL167">
        <f ca="1" t="shared" si="61"/>
      </c>
    </row>
    <row r="168" spans="1:38" ht="15">
      <c r="A168" s="38">
        <v>167</v>
      </c>
      <c r="B168">
        <f>IF(A168&gt;N$383,"",$D$2*10000+Calculations!A168)</f>
      </c>
      <c r="C168">
        <f t="shared" si="46"/>
      </c>
      <c r="D168" s="59" t="s">
        <v>1279</v>
      </c>
      <c r="E168" s="61" t="s">
        <v>1280</v>
      </c>
      <c r="F168" s="59" t="s">
        <v>1281</v>
      </c>
      <c r="G168" s="140" t="s">
        <v>1282</v>
      </c>
      <c r="H168" s="75">
        <f>Card_main!R9</f>
        <v>0</v>
      </c>
      <c r="I168" s="76" t="str">
        <f>Card_main!S9</f>
        <v>Hab</v>
      </c>
      <c r="J168" s="76" t="str">
        <f>Card_main!T9</f>
        <v>Com</v>
      </c>
      <c r="K168">
        <f t="shared" si="47"/>
      </c>
      <c r="L168">
        <f t="shared" si="48"/>
      </c>
      <c r="M168">
        <f t="shared" si="49"/>
      </c>
      <c r="N168">
        <f t="shared" si="50"/>
        <v>0.16300000000000012</v>
      </c>
      <c r="O168">
        <f t="shared" si="52"/>
        <v>149</v>
      </c>
      <c r="P168" s="38">
        <f t="shared" si="53"/>
      </c>
      <c r="Q168" s="38">
        <f t="shared" si="54"/>
      </c>
      <c r="R168">
        <f ca="1" t="shared" si="55"/>
      </c>
      <c r="S168">
        <f ca="1" t="shared" si="56"/>
      </c>
      <c r="T168">
        <f ca="1" t="shared" si="57"/>
      </c>
      <c r="U168">
        <f ca="1" t="shared" si="58"/>
      </c>
      <c r="V168">
        <f t="shared" si="59"/>
      </c>
      <c r="W168">
        <f ca="1" t="shared" si="51"/>
      </c>
      <c r="X168">
        <f t="shared" si="60"/>
      </c>
      <c r="AL168">
        <f ca="1" t="shared" si="61"/>
      </c>
    </row>
    <row r="169" spans="1:38" ht="15">
      <c r="A169">
        <v>168</v>
      </c>
      <c r="B169">
        <f>IF(A169&gt;N$383,"",$D$2*10000+Calculations!A169)</f>
      </c>
      <c r="C169">
        <f t="shared" si="46"/>
      </c>
      <c r="D169" s="59" t="s">
        <v>987</v>
      </c>
      <c r="E169" s="61" t="s">
        <v>244</v>
      </c>
      <c r="F169" s="59" t="s">
        <v>590</v>
      </c>
      <c r="G169" s="137" t="s">
        <v>77</v>
      </c>
      <c r="H169" s="75">
        <f>Card_main!R10</f>
        <v>0</v>
      </c>
      <c r="I169" s="76" t="str">
        <f>Card_main!S10</f>
        <v>Hab</v>
      </c>
      <c r="J169" s="76" t="str">
        <f>Card_main!T10</f>
        <v>Com</v>
      </c>
      <c r="K169">
        <f t="shared" si="47"/>
      </c>
      <c r="L169">
        <f t="shared" si="48"/>
      </c>
      <c r="M169">
        <f t="shared" si="49"/>
      </c>
      <c r="N169">
        <f t="shared" si="50"/>
        <v>0.16400000000000012</v>
      </c>
      <c r="O169">
        <f t="shared" si="52"/>
        <v>150</v>
      </c>
      <c r="P169" s="38">
        <f t="shared" si="53"/>
      </c>
      <c r="Q169" s="38">
        <f t="shared" si="54"/>
      </c>
      <c r="R169">
        <f ca="1" t="shared" si="55"/>
      </c>
      <c r="S169">
        <f ca="1" t="shared" si="56"/>
      </c>
      <c r="T169">
        <f ca="1" t="shared" si="57"/>
      </c>
      <c r="U169">
        <f ca="1" t="shared" si="58"/>
      </c>
      <c r="V169">
        <f t="shared" si="59"/>
      </c>
      <c r="W169">
        <f ca="1" t="shared" si="51"/>
      </c>
      <c r="X169">
        <f t="shared" si="60"/>
      </c>
      <c r="AL169">
        <f ca="1" t="shared" si="61"/>
      </c>
    </row>
    <row r="170" spans="1:38" ht="15">
      <c r="A170">
        <v>169</v>
      </c>
      <c r="B170">
        <f>IF(A170&gt;N$383,"",$D$2*10000+Calculations!A170)</f>
      </c>
      <c r="C170">
        <f t="shared" si="46"/>
      </c>
      <c r="D170" s="59" t="s">
        <v>988</v>
      </c>
      <c r="E170" s="61" t="s">
        <v>183</v>
      </c>
      <c r="F170" s="59" t="s">
        <v>591</v>
      </c>
      <c r="G170" s="137" t="s">
        <v>78</v>
      </c>
      <c r="H170" s="75">
        <f>Card_main!R11</f>
        <v>0</v>
      </c>
      <c r="I170" s="76" t="str">
        <f>Card_main!S11</f>
        <v>Hab</v>
      </c>
      <c r="J170" s="76" t="str">
        <f>Card_main!T11</f>
        <v>Com</v>
      </c>
      <c r="K170">
        <f t="shared" si="47"/>
      </c>
      <c r="L170">
        <f t="shared" si="48"/>
      </c>
      <c r="M170">
        <f t="shared" si="49"/>
      </c>
      <c r="N170">
        <f t="shared" si="50"/>
        <v>0.16500000000000012</v>
      </c>
      <c r="O170">
        <f t="shared" si="52"/>
        <v>151</v>
      </c>
      <c r="P170" s="38">
        <f t="shared" si="53"/>
      </c>
      <c r="Q170" s="38">
        <f t="shared" si="54"/>
      </c>
      <c r="R170">
        <f ca="1" t="shared" si="55"/>
      </c>
      <c r="S170">
        <f ca="1" t="shared" si="56"/>
      </c>
      <c r="T170">
        <f ca="1" t="shared" si="57"/>
      </c>
      <c r="U170">
        <f ca="1" t="shared" si="58"/>
      </c>
      <c r="V170">
        <f t="shared" si="59"/>
      </c>
      <c r="W170">
        <f ca="1" t="shared" si="51"/>
      </c>
      <c r="X170">
        <f t="shared" si="60"/>
      </c>
      <c r="AL170">
        <f ca="1" t="shared" si="61"/>
      </c>
    </row>
    <row r="171" spans="1:38" ht="15">
      <c r="A171" s="38">
        <v>170</v>
      </c>
      <c r="B171">
        <f>IF(A171&gt;N$383,"",$D$2*10000+Calculations!A171)</f>
      </c>
      <c r="C171">
        <f t="shared" si="46"/>
      </c>
      <c r="D171" s="59" t="s">
        <v>1283</v>
      </c>
      <c r="E171" s="61" t="s">
        <v>670</v>
      </c>
      <c r="F171" s="59" t="s">
        <v>1284</v>
      </c>
      <c r="G171" s="137" t="s">
        <v>1285</v>
      </c>
      <c r="H171" s="75">
        <f>Card_main!R12</f>
        <v>0</v>
      </c>
      <c r="I171" s="76" t="str">
        <f>Card_main!S12</f>
        <v>Hab</v>
      </c>
      <c r="J171" s="76" t="str">
        <f>Card_main!T12</f>
        <v>Com</v>
      </c>
      <c r="K171">
        <f t="shared" si="47"/>
      </c>
      <c r="L171">
        <f t="shared" si="48"/>
      </c>
      <c r="M171">
        <f t="shared" si="49"/>
      </c>
      <c r="N171">
        <f t="shared" si="50"/>
        <v>0.16600000000000012</v>
      </c>
      <c r="O171">
        <f t="shared" si="52"/>
        <v>152</v>
      </c>
      <c r="P171" s="38">
        <f t="shared" si="53"/>
      </c>
      <c r="Q171" s="38">
        <f t="shared" si="54"/>
      </c>
      <c r="R171">
        <f ca="1" t="shared" si="55"/>
      </c>
      <c r="S171">
        <f ca="1" t="shared" si="56"/>
      </c>
      <c r="T171">
        <f ca="1" t="shared" si="57"/>
      </c>
      <c r="U171">
        <f ca="1" t="shared" si="58"/>
      </c>
      <c r="V171">
        <f t="shared" si="59"/>
      </c>
      <c r="W171">
        <f ca="1" t="shared" si="51"/>
      </c>
      <c r="X171">
        <f t="shared" si="60"/>
      </c>
      <c r="AL171">
        <f ca="1" t="shared" si="61"/>
      </c>
    </row>
    <row r="172" spans="1:38" ht="15">
      <c r="A172">
        <v>171</v>
      </c>
      <c r="B172">
        <f>IF(A172&gt;N$383,"",$D$2*10000+Calculations!A172)</f>
      </c>
      <c r="C172">
        <f t="shared" si="46"/>
      </c>
      <c r="D172" s="59" t="s">
        <v>1286</v>
      </c>
      <c r="E172" s="61" t="s">
        <v>1287</v>
      </c>
      <c r="F172" s="59" t="s">
        <v>1288</v>
      </c>
      <c r="G172" s="137" t="s">
        <v>1289</v>
      </c>
      <c r="H172" s="75">
        <f>Card_main!R13</f>
        <v>0</v>
      </c>
      <c r="I172" s="76" t="str">
        <f>Card_main!S13</f>
        <v>Hab</v>
      </c>
      <c r="J172" s="76" t="str">
        <f>Card_main!T13</f>
        <v>Com</v>
      </c>
      <c r="K172">
        <f t="shared" si="47"/>
      </c>
      <c r="L172">
        <f t="shared" si="48"/>
      </c>
      <c r="M172">
        <f t="shared" si="49"/>
      </c>
      <c r="N172">
        <f t="shared" si="50"/>
        <v>0.16700000000000012</v>
      </c>
      <c r="O172">
        <f t="shared" si="52"/>
        <v>153</v>
      </c>
      <c r="P172" s="38">
        <f t="shared" si="53"/>
      </c>
      <c r="Q172" s="38">
        <f t="shared" si="54"/>
      </c>
      <c r="R172">
        <f ca="1" t="shared" si="55"/>
      </c>
      <c r="S172">
        <f ca="1" t="shared" si="56"/>
      </c>
      <c r="T172">
        <f ca="1" t="shared" si="57"/>
      </c>
      <c r="U172">
        <f ca="1" t="shared" si="58"/>
      </c>
      <c r="V172">
        <f t="shared" si="59"/>
      </c>
      <c r="W172">
        <f ca="1" t="shared" si="51"/>
      </c>
      <c r="X172">
        <f t="shared" si="60"/>
      </c>
      <c r="AL172">
        <f ca="1" t="shared" si="61"/>
      </c>
    </row>
    <row r="173" spans="1:38" ht="15">
      <c r="A173">
        <v>172</v>
      </c>
      <c r="B173">
        <f>IF(A173&gt;N$383,"",$D$2*10000+Calculations!A173)</f>
      </c>
      <c r="C173">
        <f t="shared" si="46"/>
      </c>
      <c r="D173" s="59" t="s">
        <v>1290</v>
      </c>
      <c r="E173" s="60" t="s">
        <v>1291</v>
      </c>
      <c r="F173" s="59" t="s">
        <v>1292</v>
      </c>
      <c r="G173" s="137" t="s">
        <v>1293</v>
      </c>
      <c r="H173" s="75">
        <f>Card_main!R14</f>
        <v>0</v>
      </c>
      <c r="I173" s="76" t="str">
        <f>Card_main!S14</f>
        <v>Hab</v>
      </c>
      <c r="J173" s="76" t="str">
        <f>Card_main!T14</f>
        <v>Com</v>
      </c>
      <c r="K173">
        <f t="shared" si="47"/>
      </c>
      <c r="L173">
        <f t="shared" si="48"/>
      </c>
      <c r="M173">
        <f t="shared" si="49"/>
      </c>
      <c r="N173">
        <f t="shared" si="50"/>
        <v>0.16800000000000012</v>
      </c>
      <c r="O173">
        <f t="shared" si="52"/>
        <v>154</v>
      </c>
      <c r="P173" s="38">
        <f t="shared" si="53"/>
      </c>
      <c r="Q173" s="38">
        <f t="shared" si="54"/>
      </c>
      <c r="R173">
        <f ca="1" t="shared" si="55"/>
      </c>
      <c r="S173">
        <f ca="1" t="shared" si="56"/>
      </c>
      <c r="T173">
        <f ca="1" t="shared" si="57"/>
      </c>
      <c r="U173">
        <f ca="1" t="shared" si="58"/>
      </c>
      <c r="V173">
        <f t="shared" si="59"/>
      </c>
      <c r="W173">
        <f ca="1" t="shared" si="51"/>
      </c>
      <c r="X173">
        <f t="shared" si="60"/>
      </c>
      <c r="AL173">
        <f ca="1" t="shared" si="61"/>
      </c>
    </row>
    <row r="174" spans="1:38" ht="15">
      <c r="A174" s="38">
        <v>173</v>
      </c>
      <c r="B174">
        <f>IF(A174&gt;N$383,"",$D$2*10000+Calculations!A174)</f>
      </c>
      <c r="C174">
        <f t="shared" si="46"/>
      </c>
      <c r="D174" s="59" t="s">
        <v>1294</v>
      </c>
      <c r="E174" s="61" t="s">
        <v>1295</v>
      </c>
      <c r="F174" s="59" t="s">
        <v>1296</v>
      </c>
      <c r="G174" s="137" t="s">
        <v>1297</v>
      </c>
      <c r="H174" s="75">
        <f>Card_main!R15</f>
        <v>0</v>
      </c>
      <c r="I174" s="76" t="str">
        <f>Card_main!S15</f>
        <v>Hab</v>
      </c>
      <c r="J174" s="76" t="str">
        <f>Card_main!T15</f>
        <v>Com</v>
      </c>
      <c r="K174">
        <f t="shared" si="47"/>
      </c>
      <c r="L174">
        <f t="shared" si="48"/>
      </c>
      <c r="M174">
        <f t="shared" si="49"/>
      </c>
      <c r="N174">
        <f t="shared" si="50"/>
        <v>0.16900000000000012</v>
      </c>
      <c r="O174">
        <f t="shared" si="52"/>
        <v>155</v>
      </c>
      <c r="P174" s="38">
        <f t="shared" si="53"/>
      </c>
      <c r="Q174" s="38">
        <f t="shared" si="54"/>
      </c>
      <c r="R174">
        <f ca="1" t="shared" si="55"/>
      </c>
      <c r="S174">
        <f ca="1" t="shared" si="56"/>
      </c>
      <c r="T174">
        <f ca="1" t="shared" si="57"/>
      </c>
      <c r="U174">
        <f ca="1" t="shared" si="58"/>
      </c>
      <c r="V174">
        <f t="shared" si="59"/>
      </c>
      <c r="W174">
        <f ca="1" t="shared" si="51"/>
      </c>
      <c r="X174">
        <f t="shared" si="60"/>
      </c>
      <c r="AL174">
        <f ca="1" t="shared" si="61"/>
      </c>
    </row>
    <row r="175" spans="1:38" ht="15">
      <c r="A175">
        <v>174</v>
      </c>
      <c r="B175">
        <f>IF(A175&gt;N$383,"",$D$2*10000+Calculations!A175)</f>
      </c>
      <c r="C175">
        <f t="shared" si="46"/>
      </c>
      <c r="D175" s="59" t="s">
        <v>989</v>
      </c>
      <c r="E175" s="61" t="s">
        <v>1298</v>
      </c>
      <c r="F175" s="59" t="s">
        <v>592</v>
      </c>
      <c r="G175" s="137" t="s">
        <v>2</v>
      </c>
      <c r="H175" s="75">
        <f>Card_main!R16</f>
        <v>0</v>
      </c>
      <c r="I175" s="76" t="str">
        <f>Card_main!S16</f>
        <v>Hab</v>
      </c>
      <c r="J175" s="76" t="str">
        <f>Card_main!T16</f>
        <v>Com</v>
      </c>
      <c r="K175">
        <f t="shared" si="47"/>
      </c>
      <c r="L175">
        <f t="shared" si="48"/>
      </c>
      <c r="M175">
        <f t="shared" si="49"/>
      </c>
      <c r="N175">
        <f t="shared" si="50"/>
        <v>0.17000000000000012</v>
      </c>
      <c r="O175">
        <f t="shared" si="52"/>
        <v>156</v>
      </c>
      <c r="P175" s="38">
        <f t="shared" si="53"/>
      </c>
      <c r="Q175" s="38">
        <f t="shared" si="54"/>
      </c>
      <c r="R175">
        <f ca="1" t="shared" si="55"/>
      </c>
      <c r="S175">
        <f ca="1" t="shared" si="56"/>
      </c>
      <c r="T175">
        <f ca="1" t="shared" si="57"/>
      </c>
      <c r="U175">
        <f ca="1" t="shared" si="58"/>
      </c>
      <c r="V175">
        <f t="shared" si="59"/>
      </c>
      <c r="W175">
        <f ca="1" t="shared" si="51"/>
      </c>
      <c r="X175">
        <f t="shared" si="60"/>
      </c>
      <c r="AL175">
        <f ca="1" t="shared" si="61"/>
      </c>
    </row>
    <row r="176" spans="1:38" ht="15">
      <c r="A176">
        <v>175</v>
      </c>
      <c r="B176">
        <f>IF(A176&gt;N$383,"",$D$2*10000+Calculations!A176)</f>
      </c>
      <c r="C176">
        <f t="shared" si="46"/>
      </c>
      <c r="D176" s="59" t="s">
        <v>1299</v>
      </c>
      <c r="E176" s="61" t="s">
        <v>1300</v>
      </c>
      <c r="F176" s="59" t="s">
        <v>1301</v>
      </c>
      <c r="G176" s="137" t="s">
        <v>1302</v>
      </c>
      <c r="H176" s="75">
        <f>Card_main!R17</f>
        <v>0</v>
      </c>
      <c r="I176" s="76" t="str">
        <f>Card_main!S17</f>
        <v>Hab</v>
      </c>
      <c r="J176" s="76" t="str">
        <f>Card_main!T17</f>
        <v>Com</v>
      </c>
      <c r="K176">
        <f t="shared" si="47"/>
      </c>
      <c r="L176">
        <f t="shared" si="48"/>
      </c>
      <c r="M176">
        <f t="shared" si="49"/>
      </c>
      <c r="N176">
        <f t="shared" si="50"/>
        <v>0.17100000000000012</v>
      </c>
      <c r="O176">
        <f t="shared" si="52"/>
        <v>157</v>
      </c>
      <c r="P176" s="38">
        <f t="shared" si="53"/>
      </c>
      <c r="Q176" s="38">
        <f t="shared" si="54"/>
      </c>
      <c r="R176">
        <f ca="1" t="shared" si="55"/>
      </c>
      <c r="S176">
        <f ca="1" t="shared" si="56"/>
      </c>
      <c r="T176">
        <f ca="1" t="shared" si="57"/>
      </c>
      <c r="U176">
        <f ca="1" t="shared" si="58"/>
      </c>
      <c r="V176">
        <f t="shared" si="59"/>
      </c>
      <c r="W176">
        <f ca="1" t="shared" si="51"/>
      </c>
      <c r="X176">
        <f t="shared" si="60"/>
      </c>
      <c r="AL176">
        <f ca="1" t="shared" si="61"/>
      </c>
    </row>
    <row r="177" spans="1:38" ht="15">
      <c r="A177" s="38">
        <v>176</v>
      </c>
      <c r="B177">
        <f>IF(A177&gt;N$383,"",$D$2*10000+Calculations!A177)</f>
      </c>
      <c r="C177">
        <f t="shared" si="46"/>
      </c>
      <c r="D177" s="59" t="s">
        <v>990</v>
      </c>
      <c r="E177" s="61" t="s">
        <v>593</v>
      </c>
      <c r="F177" s="59" t="s">
        <v>594</v>
      </c>
      <c r="G177" s="137" t="s">
        <v>595</v>
      </c>
      <c r="H177" s="75">
        <f>Card_main!R18</f>
        <v>0</v>
      </c>
      <c r="I177" s="76" t="str">
        <f>Card_main!S18</f>
        <v>Hab</v>
      </c>
      <c r="J177" s="76" t="str">
        <f>Card_main!T18</f>
        <v>Com</v>
      </c>
      <c r="K177">
        <f t="shared" si="47"/>
      </c>
      <c r="L177">
        <f t="shared" si="48"/>
      </c>
      <c r="M177">
        <f t="shared" si="49"/>
      </c>
      <c r="N177">
        <f t="shared" si="50"/>
        <v>0.17200000000000013</v>
      </c>
      <c r="O177">
        <f t="shared" si="52"/>
        <v>158</v>
      </c>
      <c r="P177" s="38">
        <f t="shared" si="53"/>
      </c>
      <c r="Q177" s="38">
        <f t="shared" si="54"/>
      </c>
      <c r="R177">
        <f ca="1" t="shared" si="55"/>
      </c>
      <c r="S177">
        <f ca="1" t="shared" si="56"/>
      </c>
      <c r="T177">
        <f ca="1" t="shared" si="57"/>
      </c>
      <c r="U177">
        <f ca="1" t="shared" si="58"/>
      </c>
      <c r="V177">
        <f t="shared" si="59"/>
      </c>
      <c r="W177">
        <f ca="1" t="shared" si="51"/>
      </c>
      <c r="X177">
        <f t="shared" si="60"/>
      </c>
      <c r="AL177">
        <f ca="1" t="shared" si="61"/>
      </c>
    </row>
    <row r="178" spans="1:38" ht="15">
      <c r="A178">
        <v>177</v>
      </c>
      <c r="B178">
        <f>IF(A178&gt;N$383,"",$D$2*10000+Calculations!A178)</f>
      </c>
      <c r="C178">
        <f t="shared" si="46"/>
      </c>
      <c r="D178" s="59" t="s">
        <v>991</v>
      </c>
      <c r="E178" s="61" t="s">
        <v>184</v>
      </c>
      <c r="F178" s="59" t="s">
        <v>596</v>
      </c>
      <c r="G178" s="137" t="s">
        <v>80</v>
      </c>
      <c r="H178" s="75">
        <f>Card_main!R19</f>
        <v>0</v>
      </c>
      <c r="I178" s="76" t="str">
        <f>Card_main!S19</f>
        <v>Hab</v>
      </c>
      <c r="J178" s="76" t="str">
        <f>Card_main!T19</f>
        <v>Com</v>
      </c>
      <c r="K178">
        <f t="shared" si="47"/>
      </c>
      <c r="L178">
        <f t="shared" si="48"/>
      </c>
      <c r="M178">
        <f t="shared" si="49"/>
      </c>
      <c r="N178">
        <f t="shared" si="50"/>
        <v>0.17300000000000013</v>
      </c>
      <c r="O178">
        <f t="shared" si="52"/>
        <v>159</v>
      </c>
      <c r="P178" s="38">
        <f t="shared" si="53"/>
      </c>
      <c r="Q178" s="38">
        <f t="shared" si="54"/>
      </c>
      <c r="R178">
        <f ca="1" t="shared" si="55"/>
      </c>
      <c r="S178">
        <f ca="1" t="shared" si="56"/>
      </c>
      <c r="T178">
        <f ca="1" t="shared" si="57"/>
      </c>
      <c r="U178">
        <f ca="1" t="shared" si="58"/>
      </c>
      <c r="V178">
        <f t="shared" si="59"/>
      </c>
      <c r="W178">
        <f ca="1" t="shared" si="51"/>
      </c>
      <c r="X178">
        <f t="shared" si="60"/>
      </c>
      <c r="AL178">
        <f ca="1" t="shared" si="61"/>
      </c>
    </row>
    <row r="179" spans="1:38" ht="15">
      <c r="A179">
        <v>178</v>
      </c>
      <c r="B179">
        <f>IF(A179&gt;N$383,"",$D$2*10000+Calculations!A179)</f>
      </c>
      <c r="C179">
        <f t="shared" si="46"/>
      </c>
      <c r="D179" s="59" t="s">
        <v>992</v>
      </c>
      <c r="E179" s="61" t="s">
        <v>185</v>
      </c>
      <c r="F179" s="59" t="s">
        <v>598</v>
      </c>
      <c r="G179" s="137" t="s">
        <v>85</v>
      </c>
      <c r="H179" s="75">
        <f>Card_main!R20</f>
        <v>0</v>
      </c>
      <c r="I179" s="76" t="str">
        <f>Card_main!S20</f>
        <v>Hab</v>
      </c>
      <c r="J179" s="76" t="str">
        <f>Card_main!T20</f>
        <v>Com</v>
      </c>
      <c r="K179">
        <f t="shared" si="47"/>
      </c>
      <c r="L179">
        <f t="shared" si="48"/>
      </c>
      <c r="M179">
        <f t="shared" si="49"/>
      </c>
      <c r="N179">
        <f t="shared" si="50"/>
        <v>0.17400000000000013</v>
      </c>
      <c r="O179">
        <f t="shared" si="52"/>
        <v>160</v>
      </c>
      <c r="P179" s="38">
        <f t="shared" si="53"/>
      </c>
      <c r="Q179" s="38">
        <f t="shared" si="54"/>
      </c>
      <c r="R179">
        <f ca="1" t="shared" si="55"/>
      </c>
      <c r="S179">
        <f ca="1" t="shared" si="56"/>
      </c>
      <c r="T179">
        <f ca="1" t="shared" si="57"/>
      </c>
      <c r="U179">
        <f ca="1" t="shared" si="58"/>
      </c>
      <c r="V179">
        <f t="shared" si="59"/>
      </c>
      <c r="W179">
        <f ca="1" t="shared" si="51"/>
      </c>
      <c r="X179">
        <f t="shared" si="60"/>
      </c>
      <c r="AL179">
        <f ca="1" t="shared" si="61"/>
      </c>
    </row>
    <row r="180" spans="1:38" ht="15">
      <c r="A180" s="38">
        <v>179</v>
      </c>
      <c r="B180">
        <f>IF(A180&gt;N$383,"",$D$2*10000+Calculations!A180)</f>
      </c>
      <c r="C180">
        <f t="shared" si="46"/>
      </c>
      <c r="D180" s="59" t="s">
        <v>993</v>
      </c>
      <c r="E180" s="64" t="s">
        <v>599</v>
      </c>
      <c r="F180" s="59" t="s">
        <v>600</v>
      </c>
      <c r="G180" s="137" t="s">
        <v>86</v>
      </c>
      <c r="H180" s="75">
        <f>Card_main!R21</f>
        <v>0</v>
      </c>
      <c r="I180" s="76" t="str">
        <f>Card_main!S21</f>
        <v>Hab</v>
      </c>
      <c r="J180" s="76" t="str">
        <f>Card_main!T21</f>
        <v>Com</v>
      </c>
      <c r="K180">
        <f t="shared" si="47"/>
      </c>
      <c r="L180">
        <f t="shared" si="48"/>
      </c>
      <c r="M180">
        <f t="shared" si="49"/>
      </c>
      <c r="N180">
        <f t="shared" si="50"/>
        <v>0.17500000000000013</v>
      </c>
      <c r="O180">
        <f t="shared" si="52"/>
        <v>161</v>
      </c>
      <c r="P180" s="38">
        <f t="shared" si="53"/>
      </c>
      <c r="Q180" s="38">
        <f t="shared" si="54"/>
      </c>
      <c r="R180">
        <f ca="1" t="shared" si="55"/>
      </c>
      <c r="S180">
        <f ca="1" t="shared" si="56"/>
      </c>
      <c r="T180">
        <f ca="1" t="shared" si="57"/>
      </c>
      <c r="U180">
        <f ca="1" t="shared" si="58"/>
      </c>
      <c r="V180">
        <f t="shared" si="59"/>
      </c>
      <c r="W180">
        <f ca="1" t="shared" si="51"/>
      </c>
      <c r="X180">
        <f t="shared" si="60"/>
      </c>
      <c r="AL180">
        <f ca="1" t="shared" si="61"/>
      </c>
    </row>
    <row r="181" spans="1:38" ht="15">
      <c r="A181">
        <v>180</v>
      </c>
      <c r="B181">
        <f>IF(A181&gt;N$383,"",$D$2*10000+Calculations!A181)</f>
      </c>
      <c r="C181">
        <f t="shared" si="46"/>
      </c>
      <c r="D181" s="59" t="s">
        <v>994</v>
      </c>
      <c r="E181" s="61" t="s">
        <v>601</v>
      </c>
      <c r="F181" s="59" t="s">
        <v>602</v>
      </c>
      <c r="G181" s="137" t="s">
        <v>87</v>
      </c>
      <c r="H181" s="75">
        <f>Card_main!R22</f>
        <v>0</v>
      </c>
      <c r="I181" s="76" t="str">
        <f>Card_main!S22</f>
        <v>Hab</v>
      </c>
      <c r="J181" s="76" t="str">
        <f>Card_main!T22</f>
        <v>Com</v>
      </c>
      <c r="K181">
        <f t="shared" si="47"/>
      </c>
      <c r="L181">
        <f t="shared" si="48"/>
      </c>
      <c r="M181">
        <f t="shared" si="49"/>
      </c>
      <c r="N181">
        <f t="shared" si="50"/>
        <v>0.17600000000000013</v>
      </c>
      <c r="O181">
        <f t="shared" si="52"/>
        <v>162</v>
      </c>
      <c r="P181" s="38">
        <f t="shared" si="53"/>
      </c>
      <c r="Q181" s="38">
        <f t="shared" si="54"/>
      </c>
      <c r="R181">
        <f ca="1" t="shared" si="55"/>
      </c>
      <c r="S181">
        <f ca="1" t="shared" si="56"/>
      </c>
      <c r="T181">
        <f ca="1" t="shared" si="57"/>
      </c>
      <c r="U181">
        <f ca="1" t="shared" si="58"/>
      </c>
      <c r="V181">
        <f t="shared" si="59"/>
      </c>
      <c r="W181">
        <f ca="1" t="shared" si="51"/>
      </c>
      <c r="X181">
        <f t="shared" si="60"/>
      </c>
      <c r="AL181">
        <f ca="1" t="shared" si="61"/>
      </c>
    </row>
    <row r="182" spans="1:38" ht="15">
      <c r="A182">
        <v>181</v>
      </c>
      <c r="B182">
        <f>IF(A182&gt;N$383,"",$D$2*10000+Calculations!A182)</f>
      </c>
      <c r="C182">
        <f t="shared" si="46"/>
      </c>
      <c r="D182" s="59" t="s">
        <v>995</v>
      </c>
      <c r="E182" s="61" t="s">
        <v>603</v>
      </c>
      <c r="F182" s="59" t="s">
        <v>604</v>
      </c>
      <c r="G182" s="137" t="s">
        <v>605</v>
      </c>
      <c r="H182" s="75">
        <f>Card_main!R23</f>
        <v>0</v>
      </c>
      <c r="I182" s="76" t="str">
        <f>Card_main!S23</f>
        <v>Hab</v>
      </c>
      <c r="J182" s="76" t="str">
        <f>Card_main!T23</f>
        <v>Com</v>
      </c>
      <c r="K182">
        <f t="shared" si="47"/>
      </c>
      <c r="L182">
        <f t="shared" si="48"/>
      </c>
      <c r="M182">
        <f t="shared" si="49"/>
      </c>
      <c r="N182">
        <f t="shared" si="50"/>
        <v>0.17700000000000013</v>
      </c>
      <c r="O182">
        <f t="shared" si="52"/>
        <v>163</v>
      </c>
      <c r="P182" s="38">
        <f t="shared" si="53"/>
      </c>
      <c r="Q182" s="38">
        <f t="shared" si="54"/>
      </c>
      <c r="R182">
        <f ca="1" t="shared" si="55"/>
      </c>
      <c r="S182">
        <f ca="1" t="shared" si="56"/>
      </c>
      <c r="T182">
        <f ca="1" t="shared" si="57"/>
      </c>
      <c r="U182">
        <f ca="1" t="shared" si="58"/>
      </c>
      <c r="V182">
        <f t="shared" si="59"/>
      </c>
      <c r="W182">
        <f ca="1" t="shared" si="51"/>
      </c>
      <c r="X182">
        <f t="shared" si="60"/>
      </c>
      <c r="AL182">
        <f ca="1" t="shared" si="61"/>
      </c>
    </row>
    <row r="183" spans="1:38" ht="15">
      <c r="A183" s="38">
        <v>182</v>
      </c>
      <c r="B183">
        <f>IF(A183&gt;N$383,"",$D$2*10000+Calculations!A183)</f>
      </c>
      <c r="C183">
        <f t="shared" si="46"/>
      </c>
      <c r="D183" s="59" t="s">
        <v>996</v>
      </c>
      <c r="E183" s="61" t="s">
        <v>191</v>
      </c>
      <c r="F183" s="59" t="s">
        <v>606</v>
      </c>
      <c r="G183" s="137" t="s">
        <v>88</v>
      </c>
      <c r="H183" s="75">
        <f>Card_main!R24</f>
        <v>0</v>
      </c>
      <c r="I183" s="76" t="str">
        <f>Card_main!S24</f>
        <v>Hab</v>
      </c>
      <c r="J183" s="76" t="str">
        <f>Card_main!T24</f>
        <v>Com</v>
      </c>
      <c r="K183">
        <f t="shared" si="47"/>
      </c>
      <c r="L183">
        <f t="shared" si="48"/>
      </c>
      <c r="M183">
        <f t="shared" si="49"/>
      </c>
      <c r="N183">
        <f t="shared" si="50"/>
        <v>0.17800000000000013</v>
      </c>
      <c r="O183">
        <f t="shared" si="52"/>
        <v>164</v>
      </c>
      <c r="P183" s="38">
        <f t="shared" si="53"/>
      </c>
      <c r="Q183" s="38">
        <f t="shared" si="54"/>
      </c>
      <c r="R183">
        <f ca="1" t="shared" si="55"/>
      </c>
      <c r="S183">
        <f ca="1" t="shared" si="56"/>
      </c>
      <c r="T183">
        <f ca="1" t="shared" si="57"/>
      </c>
      <c r="U183">
        <f ca="1" t="shared" si="58"/>
      </c>
      <c r="V183">
        <f t="shared" si="59"/>
      </c>
      <c r="W183">
        <f ca="1" t="shared" si="51"/>
      </c>
      <c r="X183">
        <f t="shared" si="60"/>
      </c>
      <c r="AL183">
        <f ca="1" t="shared" si="61"/>
      </c>
    </row>
    <row r="184" spans="1:38" ht="15">
      <c r="A184">
        <v>183</v>
      </c>
      <c r="B184">
        <f>IF(A184&gt;N$383,"",$D$2*10000+Calculations!A184)</f>
      </c>
      <c r="C184">
        <f t="shared" si="46"/>
      </c>
      <c r="D184" s="59" t="s">
        <v>997</v>
      </c>
      <c r="E184" s="61" t="s">
        <v>607</v>
      </c>
      <c r="F184" s="59" t="s">
        <v>608</v>
      </c>
      <c r="G184" s="137" t="s">
        <v>89</v>
      </c>
      <c r="H184" s="75">
        <f>Card_main!R25</f>
        <v>0</v>
      </c>
      <c r="I184" s="76" t="str">
        <f>Card_main!S25</f>
        <v>Hab</v>
      </c>
      <c r="J184" s="76" t="str">
        <f>Card_main!T25</f>
        <v>Com</v>
      </c>
      <c r="K184">
        <f t="shared" si="47"/>
      </c>
      <c r="L184">
        <f t="shared" si="48"/>
      </c>
      <c r="M184">
        <f t="shared" si="49"/>
      </c>
      <c r="N184">
        <f t="shared" si="50"/>
        <v>0.17900000000000013</v>
      </c>
      <c r="O184">
        <f t="shared" si="52"/>
        <v>165</v>
      </c>
      <c r="P184" s="38">
        <f t="shared" si="53"/>
      </c>
      <c r="Q184" s="38">
        <f t="shared" si="54"/>
      </c>
      <c r="R184">
        <f ca="1" t="shared" si="55"/>
      </c>
      <c r="S184">
        <f ca="1" t="shared" si="56"/>
      </c>
      <c r="T184">
        <f ca="1" t="shared" si="57"/>
      </c>
      <c r="U184">
        <f ca="1" t="shared" si="58"/>
      </c>
      <c r="V184">
        <f t="shared" si="59"/>
      </c>
      <c r="W184">
        <f ca="1" t="shared" si="51"/>
      </c>
      <c r="X184">
        <f t="shared" si="60"/>
      </c>
      <c r="AL184">
        <f ca="1" t="shared" si="61"/>
      </c>
    </row>
    <row r="185" spans="1:38" ht="15">
      <c r="A185">
        <v>184</v>
      </c>
      <c r="B185">
        <f>IF(A185&gt;N$383,"",$D$2*10000+Calculations!A185)</f>
      </c>
      <c r="C185">
        <f t="shared" si="46"/>
      </c>
      <c r="D185" s="59" t="s">
        <v>998</v>
      </c>
      <c r="E185" s="64" t="s">
        <v>609</v>
      </c>
      <c r="F185" s="59" t="s">
        <v>610</v>
      </c>
      <c r="G185" s="137" t="s">
        <v>90</v>
      </c>
      <c r="H185" s="75">
        <f>Card_main!R26</f>
        <v>0</v>
      </c>
      <c r="I185" s="76" t="str">
        <f>Card_main!S26</f>
        <v>Hab</v>
      </c>
      <c r="J185" s="76" t="str">
        <f>Card_main!T26</f>
        <v>Com</v>
      </c>
      <c r="K185">
        <f t="shared" si="47"/>
      </c>
      <c r="L185">
        <f t="shared" si="48"/>
      </c>
      <c r="M185">
        <f t="shared" si="49"/>
      </c>
      <c r="N185">
        <f t="shared" si="50"/>
        <v>0.18000000000000013</v>
      </c>
      <c r="O185">
        <f t="shared" si="52"/>
        <v>166</v>
      </c>
      <c r="P185" s="38">
        <f t="shared" si="53"/>
      </c>
      <c r="Q185" s="38">
        <f t="shared" si="54"/>
      </c>
      <c r="R185">
        <f ca="1" t="shared" si="55"/>
      </c>
      <c r="S185">
        <f ca="1" t="shared" si="56"/>
      </c>
      <c r="T185">
        <f ca="1" t="shared" si="57"/>
      </c>
      <c r="U185">
        <f ca="1" t="shared" si="58"/>
      </c>
      <c r="V185">
        <f t="shared" si="59"/>
      </c>
      <c r="W185">
        <f ca="1" t="shared" si="51"/>
      </c>
      <c r="X185">
        <f t="shared" si="60"/>
      </c>
      <c r="AL185">
        <f ca="1" t="shared" si="61"/>
      </c>
    </row>
    <row r="186" spans="1:38" ht="15">
      <c r="A186" s="38">
        <v>185</v>
      </c>
      <c r="B186">
        <f>IF(A186&gt;N$383,"",$D$2*10000+Calculations!A186)</f>
      </c>
      <c r="C186">
        <f t="shared" si="46"/>
      </c>
      <c r="D186" s="59" t="s">
        <v>999</v>
      </c>
      <c r="E186" s="61" t="s">
        <v>611</v>
      </c>
      <c r="F186" s="59" t="s">
        <v>612</v>
      </c>
      <c r="G186" s="137" t="s">
        <v>91</v>
      </c>
      <c r="H186" s="75">
        <f>Card_main!R27</f>
        <v>0</v>
      </c>
      <c r="I186" s="76" t="str">
        <f>Card_main!S27</f>
        <v>Hab</v>
      </c>
      <c r="J186" s="76" t="str">
        <f>Card_main!T27</f>
        <v>Com</v>
      </c>
      <c r="K186">
        <f t="shared" si="47"/>
      </c>
      <c r="L186">
        <f t="shared" si="48"/>
      </c>
      <c r="M186">
        <f t="shared" si="49"/>
      </c>
      <c r="N186">
        <f t="shared" si="50"/>
        <v>0.18100000000000013</v>
      </c>
      <c r="O186">
        <f t="shared" si="52"/>
        <v>167</v>
      </c>
      <c r="P186" s="38">
        <f t="shared" si="53"/>
      </c>
      <c r="Q186" s="38">
        <f t="shared" si="54"/>
      </c>
      <c r="R186">
        <f ca="1" t="shared" si="55"/>
      </c>
      <c r="S186">
        <f ca="1" t="shared" si="56"/>
      </c>
      <c r="T186">
        <f ca="1" t="shared" si="57"/>
      </c>
      <c r="U186">
        <f ca="1" t="shared" si="58"/>
      </c>
      <c r="V186">
        <f t="shared" si="59"/>
      </c>
      <c r="W186">
        <f ca="1" t="shared" si="51"/>
      </c>
      <c r="X186">
        <f t="shared" si="60"/>
      </c>
      <c r="AL186">
        <f ca="1" t="shared" si="61"/>
      </c>
    </row>
    <row r="187" spans="1:38" ht="15">
      <c r="A187">
        <v>186</v>
      </c>
      <c r="B187">
        <f>IF(A187&gt;N$383,"",$D$2*10000+Calculations!A187)</f>
      </c>
      <c r="C187">
        <f t="shared" si="46"/>
      </c>
      <c r="D187" s="59" t="s">
        <v>1000</v>
      </c>
      <c r="E187" s="61" t="s">
        <v>613</v>
      </c>
      <c r="F187" s="59" t="s">
        <v>614</v>
      </c>
      <c r="G187" s="137" t="s">
        <v>92</v>
      </c>
      <c r="H187" s="75">
        <f>Card_main!R28</f>
        <v>0</v>
      </c>
      <c r="I187" s="76" t="str">
        <f>Card_main!S28</f>
        <v>Hab</v>
      </c>
      <c r="J187" s="76" t="str">
        <f>Card_main!T28</f>
        <v>Com</v>
      </c>
      <c r="K187">
        <f t="shared" si="47"/>
      </c>
      <c r="L187">
        <f t="shared" si="48"/>
      </c>
      <c r="M187">
        <f t="shared" si="49"/>
      </c>
      <c r="N187">
        <f t="shared" si="50"/>
        <v>0.18200000000000013</v>
      </c>
      <c r="O187">
        <f t="shared" si="52"/>
        <v>168</v>
      </c>
      <c r="P187" s="38">
        <f t="shared" si="53"/>
      </c>
      <c r="Q187" s="38">
        <f t="shared" si="54"/>
      </c>
      <c r="R187">
        <f ca="1" t="shared" si="55"/>
      </c>
      <c r="S187">
        <f ca="1" t="shared" si="56"/>
      </c>
      <c r="T187">
        <f ca="1" t="shared" si="57"/>
      </c>
      <c r="U187">
        <f ca="1" t="shared" si="58"/>
      </c>
      <c r="V187">
        <f t="shared" si="59"/>
      </c>
      <c r="W187">
        <f ca="1" t="shared" si="51"/>
      </c>
      <c r="X187">
        <f t="shared" si="60"/>
      </c>
      <c r="AL187">
        <f ca="1" t="shared" si="61"/>
      </c>
    </row>
    <row r="188" spans="1:38" ht="15">
      <c r="A188">
        <v>187</v>
      </c>
      <c r="B188">
        <f>IF(A188&gt;N$383,"",$D$2*10000+Calculations!A188)</f>
      </c>
      <c r="C188">
        <f t="shared" si="46"/>
      </c>
      <c r="D188" s="59" t="s">
        <v>1001</v>
      </c>
      <c r="E188" s="61" t="s">
        <v>615</v>
      </c>
      <c r="F188" s="59" t="s">
        <v>616</v>
      </c>
      <c r="G188" s="137" t="s">
        <v>93</v>
      </c>
      <c r="H188" s="75">
        <f>Card_main!R29</f>
        <v>0</v>
      </c>
      <c r="I188" s="76" t="str">
        <f>Card_main!S29</f>
        <v>Hab</v>
      </c>
      <c r="J188" s="76" t="str">
        <f>Card_main!T29</f>
        <v>Com</v>
      </c>
      <c r="K188">
        <f t="shared" si="47"/>
      </c>
      <c r="L188">
        <f t="shared" si="48"/>
      </c>
      <c r="M188">
        <f t="shared" si="49"/>
      </c>
      <c r="N188">
        <f t="shared" si="50"/>
        <v>0.18300000000000013</v>
      </c>
      <c r="O188">
        <f t="shared" si="52"/>
        <v>169</v>
      </c>
      <c r="P188" s="38">
        <f t="shared" si="53"/>
      </c>
      <c r="Q188" s="38">
        <f t="shared" si="54"/>
      </c>
      <c r="R188">
        <f ca="1" t="shared" si="55"/>
      </c>
      <c r="S188">
        <f ca="1" t="shared" si="56"/>
      </c>
      <c r="T188">
        <f ca="1" t="shared" si="57"/>
      </c>
      <c r="U188">
        <f ca="1" t="shared" si="58"/>
      </c>
      <c r="V188">
        <f t="shared" si="59"/>
      </c>
      <c r="W188">
        <f ca="1" t="shared" si="51"/>
      </c>
      <c r="X188">
        <f t="shared" si="60"/>
      </c>
      <c r="AL188">
        <f ca="1" t="shared" si="61"/>
      </c>
    </row>
    <row r="189" spans="1:38" ht="15">
      <c r="A189" s="38">
        <v>188</v>
      </c>
      <c r="B189">
        <f>IF(A189&gt;N$383,"",$D$2*10000+Calculations!A189)</f>
      </c>
      <c r="C189">
        <f t="shared" si="46"/>
      </c>
      <c r="D189" s="59" t="s">
        <v>1303</v>
      </c>
      <c r="E189" s="61" t="s">
        <v>1304</v>
      </c>
      <c r="F189" s="59" t="s">
        <v>1305</v>
      </c>
      <c r="G189" s="137" t="s">
        <v>1306</v>
      </c>
      <c r="H189" s="75">
        <f>Card_main!R30</f>
        <v>0</v>
      </c>
      <c r="I189" s="76" t="str">
        <f>Card_main!S30</f>
        <v>Hab</v>
      </c>
      <c r="J189" s="76" t="str">
        <f>Card_main!T30</f>
        <v>Com</v>
      </c>
      <c r="K189">
        <f t="shared" si="47"/>
      </c>
      <c r="L189">
        <f t="shared" si="48"/>
      </c>
      <c r="M189">
        <f t="shared" si="49"/>
      </c>
      <c r="N189">
        <f t="shared" si="50"/>
        <v>0.18400000000000014</v>
      </c>
      <c r="O189">
        <f t="shared" si="52"/>
        <v>170</v>
      </c>
      <c r="P189" s="38">
        <f t="shared" si="53"/>
      </c>
      <c r="Q189" s="38">
        <f t="shared" si="54"/>
      </c>
      <c r="R189">
        <f ca="1" t="shared" si="55"/>
      </c>
      <c r="S189">
        <f ca="1" t="shared" si="56"/>
      </c>
      <c r="T189">
        <f ca="1" t="shared" si="57"/>
      </c>
      <c r="U189">
        <f ca="1" t="shared" si="58"/>
      </c>
      <c r="V189">
        <f t="shared" si="59"/>
      </c>
      <c r="W189">
        <f ca="1" t="shared" si="51"/>
      </c>
      <c r="X189">
        <f t="shared" si="60"/>
      </c>
      <c r="AL189">
        <f ca="1" t="shared" si="61"/>
      </c>
    </row>
    <row r="190" spans="1:38" ht="15">
      <c r="A190">
        <v>189</v>
      </c>
      <c r="B190">
        <f>IF(A190&gt;N$383,"",$D$2*10000+Calculations!A190)</f>
      </c>
      <c r="C190">
        <f t="shared" si="46"/>
      </c>
      <c r="D190" s="59" t="s">
        <v>1002</v>
      </c>
      <c r="E190" s="61" t="s">
        <v>617</v>
      </c>
      <c r="F190" s="59" t="s">
        <v>618</v>
      </c>
      <c r="G190" s="137" t="s">
        <v>94</v>
      </c>
      <c r="H190" s="75">
        <f>Card_main!R31</f>
        <v>0</v>
      </c>
      <c r="I190" s="76" t="str">
        <f>Card_main!S31</f>
        <v>Hab</v>
      </c>
      <c r="J190" s="76" t="str">
        <f>Card_main!T31</f>
        <v>Com</v>
      </c>
      <c r="K190">
        <f t="shared" si="47"/>
      </c>
      <c r="L190">
        <f t="shared" si="48"/>
      </c>
      <c r="M190">
        <f t="shared" si="49"/>
      </c>
      <c r="N190">
        <f t="shared" si="50"/>
        <v>0.18500000000000014</v>
      </c>
      <c r="O190">
        <f t="shared" si="52"/>
        <v>171</v>
      </c>
      <c r="P190" s="38">
        <f t="shared" si="53"/>
      </c>
      <c r="Q190" s="38">
        <f t="shared" si="54"/>
      </c>
      <c r="R190">
        <f ca="1" t="shared" si="55"/>
      </c>
      <c r="S190">
        <f ca="1" t="shared" si="56"/>
      </c>
      <c r="T190">
        <f ca="1" t="shared" si="57"/>
      </c>
      <c r="U190">
        <f ca="1" t="shared" si="58"/>
      </c>
      <c r="V190">
        <f t="shared" si="59"/>
      </c>
      <c r="W190">
        <f ca="1" t="shared" si="51"/>
      </c>
      <c r="X190">
        <f t="shared" si="60"/>
      </c>
      <c r="AL190">
        <f ca="1" t="shared" si="61"/>
      </c>
    </row>
    <row r="191" spans="1:38" ht="15">
      <c r="A191">
        <v>190</v>
      </c>
      <c r="B191">
        <f>IF(A191&gt;N$383,"",$D$2*10000+Calculations!A191)</f>
      </c>
      <c r="C191">
        <f t="shared" si="46"/>
      </c>
      <c r="D191" s="59" t="s">
        <v>1003</v>
      </c>
      <c r="E191" s="61" t="s">
        <v>619</v>
      </c>
      <c r="F191" s="59" t="s">
        <v>620</v>
      </c>
      <c r="G191" s="137" t="s">
        <v>95</v>
      </c>
      <c r="H191" s="75">
        <f>Card_main!R32</f>
        <v>0</v>
      </c>
      <c r="I191" s="76" t="str">
        <f>Card_main!S32</f>
        <v>Hab</v>
      </c>
      <c r="J191" s="76" t="str">
        <f>Card_main!T32</f>
        <v>Com</v>
      </c>
      <c r="K191">
        <f t="shared" si="47"/>
      </c>
      <c r="L191">
        <f t="shared" si="48"/>
      </c>
      <c r="M191">
        <f t="shared" si="49"/>
      </c>
      <c r="N191">
        <f t="shared" si="50"/>
        <v>0.18600000000000014</v>
      </c>
      <c r="O191">
        <f t="shared" si="52"/>
        <v>172</v>
      </c>
      <c r="P191" s="38">
        <f t="shared" si="53"/>
      </c>
      <c r="Q191" s="38">
        <f t="shared" si="54"/>
      </c>
      <c r="R191">
        <f ca="1" t="shared" si="55"/>
      </c>
      <c r="S191">
        <f ca="1" t="shared" si="56"/>
      </c>
      <c r="T191">
        <f ca="1" t="shared" si="57"/>
      </c>
      <c r="U191">
        <f ca="1" t="shared" si="58"/>
      </c>
      <c r="V191">
        <f t="shared" si="59"/>
      </c>
      <c r="W191">
        <f ca="1" t="shared" si="51"/>
      </c>
      <c r="X191">
        <f t="shared" si="60"/>
      </c>
      <c r="AL191">
        <f ca="1" t="shared" si="61"/>
      </c>
    </row>
    <row r="192" spans="1:38" ht="15">
      <c r="A192" s="38">
        <v>191</v>
      </c>
      <c r="B192">
        <f>IF(A192&gt;N$383,"",$D$2*10000+Calculations!A192)</f>
      </c>
      <c r="C192">
        <f t="shared" si="46"/>
      </c>
      <c r="D192" s="59" t="s">
        <v>1004</v>
      </c>
      <c r="E192" s="61" t="s">
        <v>621</v>
      </c>
      <c r="F192" s="59" t="s">
        <v>622</v>
      </c>
      <c r="G192" s="137" t="s">
        <v>623</v>
      </c>
      <c r="H192" s="75">
        <f>Card_main!R33</f>
        <v>0</v>
      </c>
      <c r="I192" s="76" t="str">
        <f>Card_main!S33</f>
        <v>Hab</v>
      </c>
      <c r="J192" s="76" t="str">
        <f>Card_main!T33</f>
        <v>Com</v>
      </c>
      <c r="K192">
        <f t="shared" si="47"/>
      </c>
      <c r="L192">
        <f t="shared" si="48"/>
      </c>
      <c r="M192">
        <f t="shared" si="49"/>
      </c>
      <c r="N192">
        <f t="shared" si="50"/>
        <v>0.18700000000000014</v>
      </c>
      <c r="O192">
        <f t="shared" si="52"/>
        <v>173</v>
      </c>
      <c r="P192" s="38">
        <f t="shared" si="53"/>
      </c>
      <c r="Q192" s="38">
        <f t="shared" si="54"/>
      </c>
      <c r="R192">
        <f ca="1" t="shared" si="55"/>
      </c>
      <c r="S192">
        <f ca="1" t="shared" si="56"/>
      </c>
      <c r="T192">
        <f ca="1" t="shared" si="57"/>
      </c>
      <c r="U192">
        <f ca="1" t="shared" si="58"/>
      </c>
      <c r="V192">
        <f t="shared" si="59"/>
      </c>
      <c r="W192">
        <f ca="1" t="shared" si="51"/>
      </c>
      <c r="X192">
        <f t="shared" si="60"/>
      </c>
      <c r="AL192">
        <f ca="1" t="shared" si="61"/>
      </c>
    </row>
    <row r="193" spans="1:38" ht="15">
      <c r="A193">
        <v>192</v>
      </c>
      <c r="B193">
        <f>IF(A193&gt;N$383,"",$D$2*10000+Calculations!A193)</f>
      </c>
      <c r="C193">
        <f t="shared" si="46"/>
      </c>
      <c r="D193" s="59" t="s">
        <v>1005</v>
      </c>
      <c r="E193" s="61" t="s">
        <v>601</v>
      </c>
      <c r="F193" s="59" t="s">
        <v>624</v>
      </c>
      <c r="G193" s="137" t="s">
        <v>625</v>
      </c>
      <c r="H193" s="75">
        <f>Card_main!R34</f>
        <v>0</v>
      </c>
      <c r="I193" s="76" t="str">
        <f>Card_main!S34</f>
        <v>Hab</v>
      </c>
      <c r="J193" s="76" t="str">
        <f>Card_main!T34</f>
        <v>Com</v>
      </c>
      <c r="K193">
        <f t="shared" si="47"/>
      </c>
      <c r="L193">
        <f t="shared" si="48"/>
      </c>
      <c r="M193">
        <f t="shared" si="49"/>
      </c>
      <c r="N193">
        <f t="shared" si="50"/>
        <v>0.18800000000000014</v>
      </c>
      <c r="O193">
        <f t="shared" si="52"/>
        <v>174</v>
      </c>
      <c r="P193" s="38">
        <f t="shared" si="53"/>
      </c>
      <c r="Q193" s="38">
        <f t="shared" si="54"/>
      </c>
      <c r="R193">
        <f ca="1" t="shared" si="55"/>
      </c>
      <c r="S193">
        <f ca="1" t="shared" si="56"/>
      </c>
      <c r="T193">
        <f ca="1" t="shared" si="57"/>
      </c>
      <c r="U193">
        <f ca="1" t="shared" si="58"/>
      </c>
      <c r="V193">
        <f t="shared" si="59"/>
      </c>
      <c r="W193">
        <f ca="1" t="shared" si="51"/>
      </c>
      <c r="X193">
        <f t="shared" si="60"/>
      </c>
      <c r="AL193">
        <f ca="1" t="shared" si="61"/>
      </c>
    </row>
    <row r="194" spans="1:38" ht="15">
      <c r="A194">
        <v>193</v>
      </c>
      <c r="B194">
        <f>IF(A194&gt;N$383,"",$D$2*10000+Calculations!A194)</f>
      </c>
      <c r="C194">
        <f t="shared" si="46"/>
      </c>
      <c r="D194" s="59" t="s">
        <v>1307</v>
      </c>
      <c r="E194" s="67" t="s">
        <v>1308</v>
      </c>
      <c r="F194" s="59" t="s">
        <v>1309</v>
      </c>
      <c r="G194" s="137" t="s">
        <v>1310</v>
      </c>
      <c r="H194" s="75">
        <f>Card_main!R35</f>
        <v>0</v>
      </c>
      <c r="I194" s="76" t="str">
        <f>Card_main!S35</f>
        <v>Hab</v>
      </c>
      <c r="J194" s="76" t="str">
        <f>Card_main!T35</f>
        <v>Com</v>
      </c>
      <c r="K194">
        <f t="shared" si="47"/>
      </c>
      <c r="L194">
        <f t="shared" si="48"/>
      </c>
      <c r="M194">
        <f t="shared" si="49"/>
      </c>
      <c r="N194">
        <f t="shared" si="50"/>
        <v>0.18900000000000014</v>
      </c>
      <c r="O194">
        <f t="shared" si="52"/>
        <v>175</v>
      </c>
      <c r="P194" s="38">
        <f t="shared" si="53"/>
      </c>
      <c r="Q194" s="38">
        <f t="shared" si="54"/>
      </c>
      <c r="R194">
        <f ca="1" t="shared" si="55"/>
      </c>
      <c r="S194">
        <f ca="1" t="shared" si="56"/>
      </c>
      <c r="T194">
        <f ca="1" t="shared" si="57"/>
      </c>
      <c r="U194">
        <f ca="1" t="shared" si="58"/>
      </c>
      <c r="V194">
        <f t="shared" si="59"/>
      </c>
      <c r="W194">
        <f ca="1" t="shared" si="51"/>
      </c>
      <c r="X194">
        <f t="shared" si="60"/>
      </c>
      <c r="AL194">
        <f ca="1" t="shared" si="61"/>
      </c>
    </row>
    <row r="195" spans="1:38" ht="15">
      <c r="A195" s="38">
        <v>194</v>
      </c>
      <c r="B195">
        <f>IF(A195&gt;N$383,"",$D$2*10000+Calculations!A195)</f>
      </c>
      <c r="C195">
        <f aca="true" t="shared" si="62" ref="C195:C258">IF(A195&gt;N$383,"",IF(A195&gt;F$2,A195-F$2+19,A195+4))</f>
      </c>
      <c r="D195" s="59" t="s">
        <v>1311</v>
      </c>
      <c r="E195" s="61" t="s">
        <v>1312</v>
      </c>
      <c r="F195" s="59" t="s">
        <v>1313</v>
      </c>
      <c r="G195" s="137" t="s">
        <v>1314</v>
      </c>
      <c r="H195" s="75">
        <f>Card_main!R36</f>
        <v>0</v>
      </c>
      <c r="I195" s="76" t="str">
        <f>Card_main!S36</f>
        <v>Hab</v>
      </c>
      <c r="J195" s="76" t="str">
        <f>Card_main!T36</f>
        <v>Com</v>
      </c>
      <c r="K195">
        <f t="shared" si="47"/>
      </c>
      <c r="L195">
        <f t="shared" si="48"/>
      </c>
      <c r="M195">
        <f t="shared" si="49"/>
      </c>
      <c r="N195">
        <f t="shared" si="50"/>
        <v>0.19000000000000014</v>
      </c>
      <c r="O195">
        <f t="shared" si="52"/>
        <v>176</v>
      </c>
      <c r="P195" s="38">
        <f t="shared" si="53"/>
      </c>
      <c r="Q195" s="38">
        <f t="shared" si="54"/>
      </c>
      <c r="R195">
        <f ca="1" t="shared" si="55"/>
      </c>
      <c r="S195">
        <f ca="1" t="shared" si="56"/>
      </c>
      <c r="T195">
        <f ca="1" t="shared" si="57"/>
      </c>
      <c r="U195">
        <f ca="1" t="shared" si="58"/>
      </c>
      <c r="V195">
        <f t="shared" si="59"/>
      </c>
      <c r="W195">
        <f ca="1" t="shared" si="51"/>
      </c>
      <c r="X195">
        <f t="shared" si="60"/>
      </c>
      <c r="AL195">
        <f ca="1" t="shared" si="61"/>
      </c>
    </row>
    <row r="196" spans="1:38" ht="15">
      <c r="A196">
        <v>195</v>
      </c>
      <c r="B196">
        <f>IF(A196&gt;N$383,"",$D$2*10000+Calculations!A196)</f>
      </c>
      <c r="C196">
        <f t="shared" si="62"/>
      </c>
      <c r="D196" s="59" t="s">
        <v>1006</v>
      </c>
      <c r="E196" s="61" t="s">
        <v>1469</v>
      </c>
      <c r="F196" s="59" t="s">
        <v>626</v>
      </c>
      <c r="G196" s="137" t="s">
        <v>627</v>
      </c>
      <c r="H196" s="76">
        <f>Card_main!B39</f>
        <v>0</v>
      </c>
      <c r="I196" s="76" t="str">
        <f>Card_main!C39</f>
        <v>Hab</v>
      </c>
      <c r="J196" s="76" t="str">
        <f>Card_main!D39</f>
        <v>Com</v>
      </c>
      <c r="K196">
        <f t="shared" si="47"/>
      </c>
      <c r="L196">
        <f t="shared" si="48"/>
      </c>
      <c r="M196">
        <f t="shared" si="49"/>
      </c>
      <c r="N196">
        <f t="shared" si="50"/>
        <v>0.19100000000000014</v>
      </c>
      <c r="O196">
        <f t="shared" si="52"/>
        <v>177</v>
      </c>
      <c r="P196" s="38">
        <f t="shared" si="53"/>
      </c>
      <c r="Q196" s="38">
        <f t="shared" si="54"/>
      </c>
      <c r="R196">
        <f ca="1" t="shared" si="55"/>
      </c>
      <c r="S196">
        <f ca="1" t="shared" si="56"/>
      </c>
      <c r="T196">
        <f ca="1" t="shared" si="57"/>
      </c>
      <c r="U196">
        <f ca="1" t="shared" si="58"/>
      </c>
      <c r="V196">
        <f t="shared" si="59"/>
      </c>
      <c r="W196">
        <f ca="1" t="shared" si="51"/>
      </c>
      <c r="X196">
        <f t="shared" si="60"/>
      </c>
      <c r="AL196">
        <f ca="1" t="shared" si="61"/>
      </c>
    </row>
    <row r="197" spans="1:38" ht="15">
      <c r="A197">
        <v>196</v>
      </c>
      <c r="B197">
        <f>IF(A197&gt;N$383,"",$D$2*10000+Calculations!A197)</f>
      </c>
      <c r="C197">
        <f t="shared" si="62"/>
      </c>
      <c r="D197" s="59" t="s">
        <v>1007</v>
      </c>
      <c r="E197" s="61" t="s">
        <v>628</v>
      </c>
      <c r="F197" s="59" t="s">
        <v>629</v>
      </c>
      <c r="G197" s="137" t="s">
        <v>630</v>
      </c>
      <c r="H197" s="76">
        <f>Card_main!B40</f>
        <v>0</v>
      </c>
      <c r="I197" s="76" t="str">
        <f>Card_main!C40</f>
        <v>Hab</v>
      </c>
      <c r="J197" s="76" t="str">
        <f>Card_main!D40</f>
        <v>Com</v>
      </c>
      <c r="K197">
        <f t="shared" si="47"/>
      </c>
      <c r="L197">
        <f t="shared" si="48"/>
      </c>
      <c r="M197">
        <f t="shared" si="49"/>
      </c>
      <c r="N197">
        <f t="shared" si="50"/>
        <v>0.19200000000000014</v>
      </c>
      <c r="O197">
        <f t="shared" si="52"/>
        <v>178</v>
      </c>
      <c r="P197" s="38">
        <f t="shared" si="53"/>
      </c>
      <c r="Q197" s="38">
        <f t="shared" si="54"/>
      </c>
      <c r="R197">
        <f ca="1" t="shared" si="55"/>
      </c>
      <c r="S197">
        <f ca="1" t="shared" si="56"/>
      </c>
      <c r="T197">
        <f ca="1" t="shared" si="57"/>
      </c>
      <c r="U197">
        <f ca="1" t="shared" si="58"/>
      </c>
      <c r="V197">
        <f t="shared" si="59"/>
      </c>
      <c r="W197">
        <f ca="1" t="shared" si="51"/>
      </c>
      <c r="X197">
        <f t="shared" si="60"/>
      </c>
      <c r="AL197">
        <f ca="1" t="shared" si="61"/>
      </c>
    </row>
    <row r="198" spans="1:38" ht="15">
      <c r="A198" s="38">
        <v>197</v>
      </c>
      <c r="B198">
        <f>IF(A198&gt;N$383,"",$D$2*10000+Calculations!A198)</f>
      </c>
      <c r="C198">
        <f t="shared" si="62"/>
      </c>
      <c r="D198" s="59" t="s">
        <v>1315</v>
      </c>
      <c r="E198" s="60" t="s">
        <v>1502</v>
      </c>
      <c r="F198" s="59" t="s">
        <v>1316</v>
      </c>
      <c r="G198" s="137" t="s">
        <v>1317</v>
      </c>
      <c r="H198" s="76">
        <f>Card_main!B41</f>
        <v>0</v>
      </c>
      <c r="I198" s="76" t="str">
        <f>Card_main!C41</f>
        <v>Hab</v>
      </c>
      <c r="J198" s="76" t="str">
        <f>Card_main!D41</f>
        <v>Com</v>
      </c>
      <c r="K198">
        <f t="shared" si="47"/>
      </c>
      <c r="L198">
        <f t="shared" si="48"/>
      </c>
      <c r="M198">
        <f t="shared" si="49"/>
      </c>
      <c r="N198">
        <f t="shared" si="50"/>
        <v>0.19300000000000014</v>
      </c>
      <c r="O198">
        <f t="shared" si="52"/>
        <v>179</v>
      </c>
      <c r="P198" s="38">
        <f t="shared" si="53"/>
      </c>
      <c r="Q198" s="38">
        <f t="shared" si="54"/>
      </c>
      <c r="R198">
        <f ca="1" t="shared" si="55"/>
      </c>
      <c r="S198">
        <f ca="1" t="shared" si="56"/>
      </c>
      <c r="T198">
        <f ca="1" t="shared" si="57"/>
      </c>
      <c r="U198">
        <f ca="1" t="shared" si="58"/>
      </c>
      <c r="V198">
        <f t="shared" si="59"/>
      </c>
      <c r="W198">
        <f ca="1" t="shared" si="51"/>
      </c>
      <c r="X198">
        <f t="shared" si="60"/>
      </c>
      <c r="AL198">
        <f ca="1" t="shared" si="61"/>
      </c>
    </row>
    <row r="199" spans="1:38" ht="15">
      <c r="A199">
        <v>198</v>
      </c>
      <c r="B199">
        <f>IF(A199&gt;N$383,"",$D$2*10000+Calculations!A199)</f>
      </c>
      <c r="C199">
        <f t="shared" si="62"/>
      </c>
      <c r="D199" s="59" t="s">
        <v>1008</v>
      </c>
      <c r="E199" s="61" t="s">
        <v>1318</v>
      </c>
      <c r="F199" s="59" t="s">
        <v>631</v>
      </c>
      <c r="G199" s="137" t="s">
        <v>96</v>
      </c>
      <c r="H199" s="76">
        <f>Card_main!B42</f>
        <v>0</v>
      </c>
      <c r="I199" s="76" t="str">
        <f>Card_main!C42</f>
        <v>Hab</v>
      </c>
      <c r="J199" s="76" t="str">
        <f>Card_main!D42</f>
        <v>Com</v>
      </c>
      <c r="K199">
        <f t="shared" si="47"/>
      </c>
      <c r="L199">
        <f t="shared" si="48"/>
      </c>
      <c r="M199">
        <f t="shared" si="49"/>
      </c>
      <c r="N199">
        <f t="shared" si="50"/>
        <v>0.19400000000000014</v>
      </c>
      <c r="O199">
        <f t="shared" si="52"/>
        <v>180</v>
      </c>
      <c r="P199" s="38">
        <f t="shared" si="53"/>
      </c>
      <c r="Q199" s="38">
        <f t="shared" si="54"/>
      </c>
      <c r="R199">
        <f ca="1" t="shared" si="55"/>
      </c>
      <c r="S199">
        <f ca="1" t="shared" si="56"/>
      </c>
      <c r="T199">
        <f ca="1" t="shared" si="57"/>
      </c>
      <c r="U199">
        <f ca="1" t="shared" si="58"/>
      </c>
      <c r="V199">
        <f t="shared" si="59"/>
      </c>
      <c r="W199">
        <f ca="1" t="shared" si="51"/>
      </c>
      <c r="X199">
        <f t="shared" si="60"/>
      </c>
      <c r="AL199">
        <f ca="1" t="shared" si="61"/>
      </c>
    </row>
    <row r="200" spans="1:38" ht="15">
      <c r="A200">
        <v>199</v>
      </c>
      <c r="B200">
        <f>IF(A200&gt;N$383,"",$D$2*10000+Calculations!A200)</f>
      </c>
      <c r="C200">
        <f t="shared" si="62"/>
      </c>
      <c r="D200" s="59" t="s">
        <v>1009</v>
      </c>
      <c r="E200" s="61" t="s">
        <v>245</v>
      </c>
      <c r="F200" s="59" t="s">
        <v>632</v>
      </c>
      <c r="G200" s="137" t="s">
        <v>97</v>
      </c>
      <c r="H200" s="76">
        <f>Card_main!B43</f>
        <v>0</v>
      </c>
      <c r="I200" s="76" t="str">
        <f>Card_main!C43</f>
        <v>Hab</v>
      </c>
      <c r="J200" s="76" t="str">
        <f>Card_main!D43</f>
        <v>Com</v>
      </c>
      <c r="K200">
        <f t="shared" si="47"/>
      </c>
      <c r="L200">
        <f t="shared" si="48"/>
      </c>
      <c r="M200">
        <f t="shared" si="49"/>
      </c>
      <c r="N200">
        <f t="shared" si="50"/>
        <v>0.19500000000000015</v>
      </c>
      <c r="O200">
        <f t="shared" si="52"/>
        <v>181</v>
      </c>
      <c r="P200" s="38">
        <f t="shared" si="53"/>
      </c>
      <c r="Q200" s="38">
        <f t="shared" si="54"/>
      </c>
      <c r="R200">
        <f ca="1" t="shared" si="55"/>
      </c>
      <c r="S200">
        <f ca="1" t="shared" si="56"/>
      </c>
      <c r="T200">
        <f ca="1" t="shared" si="57"/>
      </c>
      <c r="U200">
        <f ca="1" t="shared" si="58"/>
      </c>
      <c r="V200">
        <f t="shared" si="59"/>
      </c>
      <c r="W200">
        <f ca="1" t="shared" si="51"/>
      </c>
      <c r="X200">
        <f t="shared" si="60"/>
      </c>
      <c r="AL200">
        <f ca="1" t="shared" si="61"/>
      </c>
    </row>
    <row r="201" spans="1:38" ht="15">
      <c r="A201" s="38">
        <v>200</v>
      </c>
      <c r="B201">
        <f>IF(A201&gt;N$383,"",$D$2*10000+Calculations!A201)</f>
      </c>
      <c r="C201">
        <f t="shared" si="62"/>
      </c>
      <c r="D201" s="59" t="s">
        <v>1010</v>
      </c>
      <c r="E201" s="61" t="s">
        <v>1319</v>
      </c>
      <c r="F201" s="59" t="s">
        <v>633</v>
      </c>
      <c r="G201" s="137" t="s">
        <v>634</v>
      </c>
      <c r="H201" s="76">
        <f>Card_main!B44</f>
        <v>0</v>
      </c>
      <c r="I201" s="76" t="str">
        <f>Card_main!C44</f>
        <v>Hab</v>
      </c>
      <c r="J201" s="76" t="str">
        <f>Card_main!D44</f>
        <v>Com</v>
      </c>
      <c r="K201">
        <f t="shared" si="47"/>
      </c>
      <c r="L201">
        <f t="shared" si="48"/>
      </c>
      <c r="M201">
        <f t="shared" si="49"/>
      </c>
      <c r="N201">
        <f t="shared" si="50"/>
        <v>0.19600000000000015</v>
      </c>
      <c r="O201">
        <f t="shared" si="52"/>
        <v>182</v>
      </c>
      <c r="P201" s="38">
        <f t="shared" si="53"/>
      </c>
      <c r="Q201" s="38">
        <f t="shared" si="54"/>
      </c>
      <c r="R201">
        <f ca="1" t="shared" si="55"/>
      </c>
      <c r="S201">
        <f ca="1" t="shared" si="56"/>
      </c>
      <c r="T201">
        <f ca="1" t="shared" si="57"/>
      </c>
      <c r="U201">
        <f ca="1" t="shared" si="58"/>
      </c>
      <c r="V201">
        <f t="shared" si="59"/>
      </c>
      <c r="W201">
        <f ca="1" t="shared" si="51"/>
      </c>
      <c r="X201">
        <f t="shared" si="60"/>
      </c>
      <c r="AL201">
        <f ca="1" t="shared" si="61"/>
      </c>
    </row>
    <row r="202" spans="1:38" ht="15">
      <c r="A202">
        <v>201</v>
      </c>
      <c r="B202">
        <f>IF(A202&gt;N$383,"",$D$2*10000+Calculations!A202)</f>
      </c>
      <c r="C202">
        <f t="shared" si="62"/>
      </c>
      <c r="D202" s="59" t="s">
        <v>1011</v>
      </c>
      <c r="E202" s="64" t="s">
        <v>441</v>
      </c>
      <c r="F202" s="59" t="s">
        <v>635</v>
      </c>
      <c r="G202" s="137" t="s">
        <v>79</v>
      </c>
      <c r="H202" s="76">
        <f>Card_main!B45</f>
        <v>0</v>
      </c>
      <c r="I202" s="76" t="str">
        <f>Card_main!C45</f>
        <v>Hab</v>
      </c>
      <c r="J202" s="76" t="str">
        <f>Card_main!D45</f>
        <v>Com</v>
      </c>
      <c r="K202">
        <f t="shared" si="47"/>
      </c>
      <c r="L202">
        <f t="shared" si="48"/>
      </c>
      <c r="M202">
        <f t="shared" si="49"/>
      </c>
      <c r="N202">
        <f t="shared" si="50"/>
        <v>0.19700000000000015</v>
      </c>
      <c r="O202">
        <f t="shared" si="52"/>
        <v>183</v>
      </c>
      <c r="P202" s="38">
        <f t="shared" si="53"/>
      </c>
      <c r="Q202" s="38">
        <f t="shared" si="54"/>
      </c>
      <c r="R202">
        <f ca="1" t="shared" si="55"/>
      </c>
      <c r="S202">
        <f ca="1" t="shared" si="56"/>
      </c>
      <c r="T202">
        <f ca="1" t="shared" si="57"/>
      </c>
      <c r="U202">
        <f ca="1" t="shared" si="58"/>
      </c>
      <c r="V202">
        <f t="shared" si="59"/>
      </c>
      <c r="W202">
        <f ca="1" t="shared" si="51"/>
      </c>
      <c r="X202">
        <f t="shared" si="60"/>
      </c>
      <c r="AL202">
        <f ca="1" t="shared" si="61"/>
      </c>
    </row>
    <row r="203" spans="1:38" ht="15">
      <c r="A203">
        <v>202</v>
      </c>
      <c r="B203">
        <f>IF(A203&gt;N$383,"",$D$2*10000+Calculations!A203)</f>
      </c>
      <c r="C203">
        <f t="shared" si="62"/>
      </c>
      <c r="D203" s="59" t="s">
        <v>1012</v>
      </c>
      <c r="E203" s="61" t="s">
        <v>636</v>
      </c>
      <c r="F203" s="59" t="s">
        <v>637</v>
      </c>
      <c r="G203" s="137" t="s">
        <v>83</v>
      </c>
      <c r="H203" s="76">
        <f>Card_main!B46</f>
        <v>0</v>
      </c>
      <c r="I203" s="76" t="str">
        <f>Card_main!C46</f>
        <v>Hab</v>
      </c>
      <c r="J203" s="76" t="str">
        <f>Card_main!D46</f>
        <v>Com</v>
      </c>
      <c r="K203">
        <f t="shared" si="47"/>
      </c>
      <c r="L203">
        <f t="shared" si="48"/>
      </c>
      <c r="M203">
        <f t="shared" si="49"/>
      </c>
      <c r="N203">
        <f t="shared" si="50"/>
        <v>0.19800000000000015</v>
      </c>
      <c r="O203">
        <f t="shared" si="52"/>
        <v>184</v>
      </c>
      <c r="P203" s="38">
        <f t="shared" si="53"/>
      </c>
      <c r="Q203" s="38">
        <f t="shared" si="54"/>
      </c>
      <c r="R203">
        <f ca="1" t="shared" si="55"/>
      </c>
      <c r="S203">
        <f ca="1" t="shared" si="56"/>
      </c>
      <c r="T203">
        <f ca="1" t="shared" si="57"/>
      </c>
      <c r="U203">
        <f ca="1" t="shared" si="58"/>
      </c>
      <c r="V203">
        <f t="shared" si="59"/>
      </c>
      <c r="W203">
        <f ca="1" t="shared" si="51"/>
      </c>
      <c r="X203">
        <f t="shared" si="60"/>
      </c>
      <c r="AL203">
        <f ca="1" t="shared" si="61"/>
      </c>
    </row>
    <row r="204" spans="1:38" ht="15">
      <c r="A204" s="38">
        <v>203</v>
      </c>
      <c r="B204">
        <f>IF(A204&gt;N$383,"",$D$2*10000+Calculations!A204)</f>
      </c>
      <c r="C204">
        <f t="shared" si="62"/>
      </c>
      <c r="D204" s="59" t="s">
        <v>1013</v>
      </c>
      <c r="E204" s="61" t="s">
        <v>638</v>
      </c>
      <c r="F204" s="59" t="s">
        <v>639</v>
      </c>
      <c r="G204" s="137" t="s">
        <v>81</v>
      </c>
      <c r="H204" s="76">
        <f>Card_main!B47</f>
        <v>0</v>
      </c>
      <c r="I204" s="76" t="str">
        <f>Card_main!C47</f>
        <v>Hab</v>
      </c>
      <c r="J204" s="76" t="str">
        <f>Card_main!D47</f>
        <v>Com</v>
      </c>
      <c r="K204">
        <f t="shared" si="47"/>
      </c>
      <c r="L204">
        <f t="shared" si="48"/>
      </c>
      <c r="M204">
        <f t="shared" si="49"/>
      </c>
      <c r="N204">
        <f t="shared" si="50"/>
        <v>0.19900000000000015</v>
      </c>
      <c r="O204">
        <f t="shared" si="52"/>
        <v>185</v>
      </c>
      <c r="P204" s="38">
        <f t="shared" si="53"/>
      </c>
      <c r="Q204" s="38">
        <f t="shared" si="54"/>
      </c>
      <c r="R204">
        <f ca="1" t="shared" si="55"/>
      </c>
      <c r="S204">
        <f ca="1" t="shared" si="56"/>
      </c>
      <c r="T204">
        <f ca="1" t="shared" si="57"/>
      </c>
      <c r="U204">
        <f ca="1" t="shared" si="58"/>
      </c>
      <c r="V204">
        <f t="shared" si="59"/>
      </c>
      <c r="W204">
        <f ca="1" t="shared" si="51"/>
      </c>
      <c r="X204">
        <f t="shared" si="60"/>
      </c>
      <c r="AL204">
        <f ca="1" t="shared" si="61"/>
      </c>
    </row>
    <row r="205" spans="1:38" ht="15">
      <c r="A205">
        <v>204</v>
      </c>
      <c r="B205">
        <f>IF(A205&gt;N$383,"",$D$2*10000+Calculations!A205)</f>
      </c>
      <c r="C205">
        <f t="shared" si="62"/>
      </c>
      <c r="D205" s="59" t="s">
        <v>1014</v>
      </c>
      <c r="E205" s="61" t="s">
        <v>640</v>
      </c>
      <c r="F205" s="59" t="s">
        <v>641</v>
      </c>
      <c r="G205" s="137" t="s">
        <v>84</v>
      </c>
      <c r="H205" s="76">
        <f>Card_main!B48</f>
        <v>0</v>
      </c>
      <c r="I205" s="76" t="str">
        <f>Card_main!C48</f>
        <v>Hab</v>
      </c>
      <c r="J205" s="76" t="str">
        <f>Card_main!D48</f>
        <v>Com</v>
      </c>
      <c r="K205">
        <f t="shared" si="47"/>
      </c>
      <c r="L205">
        <f t="shared" si="48"/>
      </c>
      <c r="M205">
        <f t="shared" si="49"/>
      </c>
      <c r="N205">
        <f t="shared" si="50"/>
        <v>0.20000000000000015</v>
      </c>
      <c r="O205">
        <f t="shared" si="52"/>
        <v>186</v>
      </c>
      <c r="P205" s="38">
        <f t="shared" si="53"/>
      </c>
      <c r="Q205" s="38">
        <f t="shared" si="54"/>
      </c>
      <c r="R205">
        <f ca="1" t="shared" si="55"/>
      </c>
      <c r="S205">
        <f ca="1" t="shared" si="56"/>
      </c>
      <c r="T205">
        <f ca="1" t="shared" si="57"/>
      </c>
      <c r="U205">
        <f ca="1" t="shared" si="58"/>
      </c>
      <c r="V205">
        <f t="shared" si="59"/>
      </c>
      <c r="W205">
        <f ca="1" t="shared" si="51"/>
      </c>
      <c r="X205">
        <f t="shared" si="60"/>
      </c>
      <c r="AL205">
        <f ca="1" t="shared" si="61"/>
      </c>
    </row>
    <row r="206" spans="1:38" ht="15">
      <c r="A206">
        <v>205</v>
      </c>
      <c r="B206">
        <f>IF(A206&gt;N$383,"",$D$2*10000+Calculations!A206)</f>
      </c>
      <c r="C206">
        <f t="shared" si="62"/>
      </c>
      <c r="D206" s="59" t="s">
        <v>1320</v>
      </c>
      <c r="E206" s="61" t="s">
        <v>1321</v>
      </c>
      <c r="F206" s="59" t="s">
        <v>1322</v>
      </c>
      <c r="G206" s="137" t="s">
        <v>1323</v>
      </c>
      <c r="H206" s="76">
        <f>Card_main!B49</f>
        <v>0</v>
      </c>
      <c r="I206" s="76" t="str">
        <f>Card_main!C49</f>
        <v>Hab</v>
      </c>
      <c r="J206" s="76" t="str">
        <f>Card_main!D49</f>
        <v>Com</v>
      </c>
      <c r="K206">
        <f t="shared" si="47"/>
      </c>
      <c r="L206">
        <f t="shared" si="48"/>
      </c>
      <c r="M206">
        <f t="shared" si="49"/>
      </c>
      <c r="N206">
        <f t="shared" si="50"/>
        <v>0.20100000000000015</v>
      </c>
      <c r="O206">
        <f t="shared" si="52"/>
        <v>187</v>
      </c>
      <c r="P206" s="38">
        <f t="shared" si="53"/>
      </c>
      <c r="Q206" s="38">
        <f t="shared" si="54"/>
      </c>
      <c r="R206">
        <f ca="1" t="shared" si="55"/>
      </c>
      <c r="S206">
        <f ca="1" t="shared" si="56"/>
      </c>
      <c r="T206">
        <f ca="1" t="shared" si="57"/>
      </c>
      <c r="U206">
        <f ca="1" t="shared" si="58"/>
      </c>
      <c r="V206">
        <f t="shared" si="59"/>
      </c>
      <c r="W206">
        <f ca="1" t="shared" si="51"/>
      </c>
      <c r="X206">
        <f t="shared" si="60"/>
      </c>
      <c r="AL206">
        <f ca="1" t="shared" si="61"/>
      </c>
    </row>
    <row r="207" spans="1:38" ht="15">
      <c r="A207" s="38">
        <v>206</v>
      </c>
      <c r="B207">
        <f>IF(A207&gt;N$383,"",$D$2*10000+Calculations!A207)</f>
      </c>
      <c r="C207">
        <f t="shared" si="62"/>
      </c>
      <c r="D207" s="59" t="s">
        <v>1015</v>
      </c>
      <c r="E207" s="61" t="s">
        <v>642</v>
      </c>
      <c r="F207" s="59" t="s">
        <v>643</v>
      </c>
      <c r="G207" s="137" t="s">
        <v>98</v>
      </c>
      <c r="H207" s="76">
        <f>Card_main!B50</f>
        <v>0</v>
      </c>
      <c r="I207" s="76" t="str">
        <f>Card_main!C50</f>
        <v>Hab</v>
      </c>
      <c r="J207" s="76" t="str">
        <f>Card_main!D50</f>
        <v>Com</v>
      </c>
      <c r="K207">
        <f t="shared" si="47"/>
      </c>
      <c r="L207">
        <f t="shared" si="48"/>
      </c>
      <c r="M207">
        <f t="shared" si="49"/>
      </c>
      <c r="N207">
        <f t="shared" si="50"/>
        <v>0.20200000000000015</v>
      </c>
      <c r="O207">
        <f t="shared" si="52"/>
        <v>188</v>
      </c>
      <c r="P207" s="38">
        <f t="shared" si="53"/>
      </c>
      <c r="Q207" s="38">
        <f t="shared" si="54"/>
      </c>
      <c r="R207">
        <f ca="1" t="shared" si="55"/>
      </c>
      <c r="S207">
        <f ca="1" t="shared" si="56"/>
      </c>
      <c r="T207">
        <f ca="1" t="shared" si="57"/>
      </c>
      <c r="U207">
        <f ca="1" t="shared" si="58"/>
      </c>
      <c r="V207">
        <f t="shared" si="59"/>
      </c>
      <c r="W207">
        <f ca="1" t="shared" si="51"/>
      </c>
      <c r="X207">
        <f t="shared" si="60"/>
      </c>
      <c r="AL207">
        <f ca="1" t="shared" si="61"/>
      </c>
    </row>
    <row r="208" spans="1:38" ht="15">
      <c r="A208">
        <v>207</v>
      </c>
      <c r="B208">
        <f>IF(A208&gt;N$383,"",$D$2*10000+Calculations!A208)</f>
      </c>
      <c r="C208">
        <f t="shared" si="62"/>
      </c>
      <c r="D208" s="59" t="s">
        <v>1016</v>
      </c>
      <c r="E208" s="60" t="s">
        <v>644</v>
      </c>
      <c r="F208" s="59" t="s">
        <v>645</v>
      </c>
      <c r="G208" s="137" t="s">
        <v>99</v>
      </c>
      <c r="H208" s="76">
        <f>Card_main!B51</f>
        <v>0</v>
      </c>
      <c r="I208" s="76" t="str">
        <f>Card_main!C51</f>
        <v>Hab</v>
      </c>
      <c r="J208" s="76" t="str">
        <f>Card_main!D51</f>
        <v>Com</v>
      </c>
      <c r="K208">
        <f t="shared" si="47"/>
      </c>
      <c r="L208">
        <f t="shared" si="48"/>
      </c>
      <c r="M208">
        <f t="shared" si="49"/>
      </c>
      <c r="N208">
        <f t="shared" si="50"/>
        <v>0.20300000000000015</v>
      </c>
      <c r="O208">
        <f t="shared" si="52"/>
        <v>189</v>
      </c>
      <c r="P208" s="38">
        <f t="shared" si="53"/>
      </c>
      <c r="Q208" s="38">
        <f t="shared" si="54"/>
      </c>
      <c r="R208">
        <f ca="1" t="shared" si="55"/>
      </c>
      <c r="S208">
        <f ca="1" t="shared" si="56"/>
      </c>
      <c r="T208">
        <f ca="1" t="shared" si="57"/>
      </c>
      <c r="U208">
        <f ca="1" t="shared" si="58"/>
      </c>
      <c r="V208">
        <f t="shared" si="59"/>
      </c>
      <c r="W208">
        <f ca="1" t="shared" si="51"/>
      </c>
      <c r="X208">
        <f t="shared" si="60"/>
      </c>
      <c r="AL208">
        <f ca="1" t="shared" si="61"/>
      </c>
    </row>
    <row r="209" spans="1:38" ht="15">
      <c r="A209">
        <v>208</v>
      </c>
      <c r="B209">
        <f>IF(A209&gt;N$383,"",$D$2*10000+Calculations!A209)</f>
      </c>
      <c r="C209">
        <f t="shared" si="62"/>
      </c>
      <c r="D209" s="59" t="s">
        <v>1324</v>
      </c>
      <c r="E209" s="61" t="s">
        <v>1325</v>
      </c>
      <c r="F209" s="59" t="s">
        <v>1326</v>
      </c>
      <c r="G209" s="137" t="s">
        <v>1327</v>
      </c>
      <c r="H209" s="76">
        <f>Card_main!B52</f>
        <v>0</v>
      </c>
      <c r="I209" s="76" t="str">
        <f>Card_main!C52</f>
        <v>Hab</v>
      </c>
      <c r="J209" s="76" t="str">
        <f>Card_main!D52</f>
        <v>Com</v>
      </c>
      <c r="K209">
        <f t="shared" si="47"/>
      </c>
      <c r="L209">
        <f t="shared" si="48"/>
      </c>
      <c r="M209">
        <f t="shared" si="49"/>
      </c>
      <c r="N209">
        <f t="shared" si="50"/>
        <v>0.20400000000000015</v>
      </c>
      <c r="O209">
        <f t="shared" si="52"/>
        <v>190</v>
      </c>
      <c r="P209" s="38">
        <f t="shared" si="53"/>
      </c>
      <c r="Q209" s="38">
        <f t="shared" si="54"/>
      </c>
      <c r="R209">
        <f ca="1" t="shared" si="55"/>
      </c>
      <c r="S209">
        <f ca="1" t="shared" si="56"/>
      </c>
      <c r="T209">
        <f ca="1" t="shared" si="57"/>
      </c>
      <c r="U209">
        <f ca="1" t="shared" si="58"/>
      </c>
      <c r="V209">
        <f t="shared" si="59"/>
      </c>
      <c r="W209">
        <f ca="1" t="shared" si="51"/>
      </c>
      <c r="X209">
        <f t="shared" si="60"/>
      </c>
      <c r="AL209">
        <f ca="1" t="shared" si="61"/>
      </c>
    </row>
    <row r="210" spans="1:38" ht="15">
      <c r="A210" s="38">
        <v>209</v>
      </c>
      <c r="B210">
        <f>IF(A210&gt;N$383,"",$D$2*10000+Calculations!A210)</f>
      </c>
      <c r="C210">
        <f t="shared" si="62"/>
      </c>
      <c r="D210" s="59" t="s">
        <v>1017</v>
      </c>
      <c r="E210" s="61" t="s">
        <v>646</v>
      </c>
      <c r="F210" s="59" t="s">
        <v>647</v>
      </c>
      <c r="G210" s="137" t="s">
        <v>100</v>
      </c>
      <c r="H210" s="76">
        <f>Card_main!B53</f>
        <v>0</v>
      </c>
      <c r="I210" s="76" t="str">
        <f>Card_main!C53</f>
        <v>Hab</v>
      </c>
      <c r="J210" s="76" t="str">
        <f>Card_main!D53</f>
        <v>Com</v>
      </c>
      <c r="K210">
        <f t="shared" si="47"/>
      </c>
      <c r="L210">
        <f t="shared" si="48"/>
      </c>
      <c r="M210">
        <f t="shared" si="49"/>
      </c>
      <c r="N210">
        <f t="shared" si="50"/>
        <v>0.20500000000000015</v>
      </c>
      <c r="O210">
        <f t="shared" si="52"/>
        <v>191</v>
      </c>
      <c r="P210" s="38">
        <f t="shared" si="53"/>
      </c>
      <c r="Q210" s="38">
        <f t="shared" si="54"/>
      </c>
      <c r="R210">
        <f ca="1" t="shared" si="55"/>
      </c>
      <c r="S210">
        <f ca="1" t="shared" si="56"/>
      </c>
      <c r="T210">
        <f ca="1" t="shared" si="57"/>
      </c>
      <c r="U210">
        <f ca="1" t="shared" si="58"/>
      </c>
      <c r="V210">
        <f t="shared" si="59"/>
      </c>
      <c r="W210">
        <f ca="1" t="shared" si="51"/>
      </c>
      <c r="X210">
        <f t="shared" si="60"/>
      </c>
      <c r="AL210">
        <f ca="1" t="shared" si="61"/>
      </c>
    </row>
    <row r="211" spans="1:38" ht="15">
      <c r="A211">
        <v>210</v>
      </c>
      <c r="B211">
        <f>IF(A211&gt;N$383,"",$D$2*10000+Calculations!A211)</f>
      </c>
      <c r="C211">
        <f t="shared" si="62"/>
      </c>
      <c r="D211" s="59" t="s">
        <v>1018</v>
      </c>
      <c r="E211" s="61" t="s">
        <v>648</v>
      </c>
      <c r="F211" s="59" t="s">
        <v>649</v>
      </c>
      <c r="G211" s="137" t="s">
        <v>101</v>
      </c>
      <c r="H211" s="76">
        <f>Card_main!B54</f>
        <v>0</v>
      </c>
      <c r="I211" s="76" t="str">
        <f>Card_main!C54</f>
        <v>Hab</v>
      </c>
      <c r="J211" s="76" t="str">
        <f>Card_main!D54</f>
        <v>Com</v>
      </c>
      <c r="K211">
        <f t="shared" si="47"/>
      </c>
      <c r="L211">
        <f t="shared" si="48"/>
      </c>
      <c r="M211">
        <f t="shared" si="49"/>
      </c>
      <c r="N211">
        <f t="shared" si="50"/>
        <v>0.20600000000000016</v>
      </c>
      <c r="O211">
        <f t="shared" si="52"/>
        <v>192</v>
      </c>
      <c r="P211" s="38">
        <f t="shared" si="53"/>
      </c>
      <c r="Q211" s="38">
        <f t="shared" si="54"/>
      </c>
      <c r="R211">
        <f ca="1" t="shared" si="55"/>
      </c>
      <c r="S211">
        <f ca="1" t="shared" si="56"/>
      </c>
      <c r="T211">
        <f ca="1" t="shared" si="57"/>
      </c>
      <c r="U211">
        <f ca="1" t="shared" si="58"/>
      </c>
      <c r="V211">
        <f t="shared" si="59"/>
      </c>
      <c r="W211">
        <f ca="1" t="shared" si="51"/>
      </c>
      <c r="X211">
        <f t="shared" si="60"/>
      </c>
      <c r="AL211">
        <f ca="1" t="shared" si="61"/>
      </c>
    </row>
    <row r="212" spans="1:38" ht="15">
      <c r="A212">
        <v>211</v>
      </c>
      <c r="B212">
        <f>IF(A212&gt;N$383,"",$D$2*10000+Calculations!A212)</f>
      </c>
      <c r="C212">
        <f t="shared" si="62"/>
      </c>
      <c r="D212" s="59" t="s">
        <v>1019</v>
      </c>
      <c r="E212" s="61" t="s">
        <v>640</v>
      </c>
      <c r="F212" s="59" t="s">
        <v>650</v>
      </c>
      <c r="G212" s="137" t="s">
        <v>102</v>
      </c>
      <c r="H212" s="76">
        <f>Card_main!B55</f>
        <v>0</v>
      </c>
      <c r="I212" s="76" t="str">
        <f>Card_main!C55</f>
        <v>Hab</v>
      </c>
      <c r="J212" s="76" t="str">
        <f>Card_main!D55</f>
        <v>Com</v>
      </c>
      <c r="K212">
        <f t="shared" si="47"/>
      </c>
      <c r="L212">
        <f t="shared" si="48"/>
      </c>
      <c r="M212">
        <f t="shared" si="49"/>
      </c>
      <c r="N212">
        <f t="shared" si="50"/>
        <v>0.20700000000000016</v>
      </c>
      <c r="O212">
        <f t="shared" si="52"/>
        <v>193</v>
      </c>
      <c r="P212" s="38">
        <f t="shared" si="53"/>
      </c>
      <c r="Q212" s="38">
        <f t="shared" si="54"/>
      </c>
      <c r="R212">
        <f ca="1" t="shared" si="55"/>
      </c>
      <c r="S212">
        <f ca="1" t="shared" si="56"/>
      </c>
      <c r="T212">
        <f ca="1" t="shared" si="57"/>
      </c>
      <c r="U212">
        <f ca="1" t="shared" si="58"/>
      </c>
      <c r="V212">
        <f t="shared" si="59"/>
      </c>
      <c r="W212">
        <f ca="1" t="shared" si="51"/>
      </c>
      <c r="X212">
        <f t="shared" si="60"/>
      </c>
      <c r="AL212">
        <f ca="1" t="shared" si="61"/>
      </c>
    </row>
    <row r="213" spans="1:38" ht="15">
      <c r="A213" s="38">
        <v>212</v>
      </c>
      <c r="B213">
        <f>IF(A213&gt;N$383,"",$D$2*10000+Calculations!A213)</f>
      </c>
      <c r="C213">
        <f t="shared" si="62"/>
      </c>
      <c r="D213" s="59" t="s">
        <v>1328</v>
      </c>
      <c r="E213" s="61" t="s">
        <v>1329</v>
      </c>
      <c r="F213" s="59" t="s">
        <v>1330</v>
      </c>
      <c r="G213" s="137" t="s">
        <v>1331</v>
      </c>
      <c r="H213" s="76">
        <f>Card_main!B56</f>
        <v>0</v>
      </c>
      <c r="I213" s="76" t="str">
        <f>Card_main!C56</f>
        <v>Hab</v>
      </c>
      <c r="J213" s="76" t="str">
        <f>Card_main!D56</f>
        <v>Com</v>
      </c>
      <c r="K213">
        <f aca="true" t="shared" si="63" ref="K213:K276">IF(I213="Hab","",IF(I213&gt;0,I213,""))</f>
      </c>
      <c r="L213">
        <f aca="true" t="shared" si="64" ref="L213:L276">IF(J213="Com","",IF(J213&gt;0,J213,""))</f>
      </c>
      <c r="M213">
        <f aca="true" t="shared" si="65" ref="M213:M276">IF(AND(H213&lt;&gt;0,TRIM(H213)&lt;&gt;""),H213,IF(OR(K213&lt;&gt;"",L213&lt;&gt;""),"x",""))</f>
      </c>
      <c r="N213">
        <f aca="true" t="shared" si="66" ref="N213:N276">IF(M213&lt;&gt;"",INT(N212)+1,N212+0.001)</f>
        <v>0.20800000000000016</v>
      </c>
      <c r="O213">
        <f t="shared" si="52"/>
        <v>194</v>
      </c>
      <c r="P213" s="38">
        <f t="shared" si="53"/>
      </c>
      <c r="Q213" s="38">
        <f t="shared" si="54"/>
      </c>
      <c r="R213">
        <f ca="1" t="shared" si="55"/>
      </c>
      <c r="S213">
        <f ca="1" t="shared" si="56"/>
      </c>
      <c r="T213">
        <f ca="1" t="shared" si="57"/>
      </c>
      <c r="U213">
        <f ca="1" t="shared" si="58"/>
      </c>
      <c r="V213">
        <f t="shared" si="59"/>
      </c>
      <c r="W213">
        <f aca="true" ca="1" t="shared" si="67" ref="W213:W276">IF(O213&gt;N$383,"",INDIRECT(ADDRESS($Q213,10)))</f>
      </c>
      <c r="X213">
        <f t="shared" si="60"/>
      </c>
      <c r="AL213">
        <f ca="1" t="shared" si="61"/>
      </c>
    </row>
    <row r="214" spans="1:38" ht="15">
      <c r="A214">
        <v>213</v>
      </c>
      <c r="B214">
        <f>IF(A214&gt;N$383,"",$D$2*10000+Calculations!A214)</f>
      </c>
      <c r="C214">
        <f t="shared" si="62"/>
      </c>
      <c r="D214" s="59" t="s">
        <v>1020</v>
      </c>
      <c r="E214" s="61" t="s">
        <v>651</v>
      </c>
      <c r="F214" s="59" t="s">
        <v>652</v>
      </c>
      <c r="G214" s="137" t="s">
        <v>653</v>
      </c>
      <c r="H214" s="76">
        <f>Card_main!B57</f>
        <v>0</v>
      </c>
      <c r="I214" s="76" t="str">
        <f>Card_main!C57</f>
        <v>Hab</v>
      </c>
      <c r="J214" s="76" t="str">
        <f>Card_main!D57</f>
        <v>Com</v>
      </c>
      <c r="K214">
        <f t="shared" si="63"/>
      </c>
      <c r="L214">
        <f t="shared" si="64"/>
      </c>
      <c r="M214">
        <f t="shared" si="65"/>
      </c>
      <c r="N214">
        <f t="shared" si="66"/>
        <v>0.20900000000000016</v>
      </c>
      <c r="O214">
        <f aca="true" t="shared" si="68" ref="O214:O277">O213+1</f>
        <v>195</v>
      </c>
      <c r="P214" s="38">
        <f aca="true" t="shared" si="69" ref="P214:P277">IF(O214&gt;N$383,"",LOOKUP(O214,N$20:N$383,N$20:N$383))</f>
      </c>
      <c r="Q214" s="38">
        <f aca="true" t="shared" si="70" ref="Q214:Q277">IF(O214&gt;N$383,"",(LOOKUP(O214,N$20:N$383,O$20:O$383)+19-P$19))</f>
      </c>
      <c r="R214">
        <f aca="true" ca="1" t="shared" si="71" ref="R214:R277">IF(O214&gt;N$383,"",INDIRECT(ADDRESS($Q214,6)))</f>
      </c>
      <c r="S214">
        <f aca="true" ca="1" t="shared" si="72" ref="S214:S277">IF(P214&gt;O$383,"",INDIRECT(ADDRESS($Q214,7)))</f>
      </c>
      <c r="T214">
        <f aca="true" ca="1" t="shared" si="73" ref="T214:T277">UPPER(IF(P214&gt;O$383,"",IF(INDIRECT(ADDRESS($Q214,8))=0,"",INDIRECT(ADDRESS($Q214,8)))))</f>
      </c>
      <c r="U214">
        <f aca="true" ca="1" t="shared" si="74" ref="U214:U277">IF(P214&gt;O$383,"",INDIRECT(ADDRESS($Q214,9)))</f>
      </c>
      <c r="V214">
        <f aca="true" t="shared" si="75" ref="V214:V277">IF(U214="Hab","",U214)</f>
      </c>
      <c r="W214">
        <f ca="1" t="shared" si="67"/>
      </c>
      <c r="X214">
        <f aca="true" t="shared" si="76" ref="X214:X277">IF(W214="Com","",W214)</f>
      </c>
      <c r="AL214">
        <f aca="true" ca="1" t="shared" si="77" ref="AL214:AL277">IF(O214&gt;N$383,"",INDIRECT(ADDRESS($Q214,4)))</f>
      </c>
    </row>
    <row r="215" spans="1:38" ht="15">
      <c r="A215">
        <v>214</v>
      </c>
      <c r="B215">
        <f>IF(A215&gt;N$383,"",$D$2*10000+Calculations!A215)</f>
      </c>
      <c r="C215">
        <f t="shared" si="62"/>
      </c>
      <c r="D215" s="59" t="s">
        <v>1021</v>
      </c>
      <c r="E215" s="61" t="s">
        <v>192</v>
      </c>
      <c r="F215" s="59" t="s">
        <v>654</v>
      </c>
      <c r="G215" s="137" t="s">
        <v>103</v>
      </c>
      <c r="H215" s="76">
        <f>Card_main!B58</f>
        <v>0</v>
      </c>
      <c r="I215" s="76" t="str">
        <f>Card_main!C58</f>
        <v>Hab</v>
      </c>
      <c r="J215" s="76" t="str">
        <f>Card_main!D58</f>
        <v>Com</v>
      </c>
      <c r="K215">
        <f t="shared" si="63"/>
      </c>
      <c r="L215">
        <f t="shared" si="64"/>
      </c>
      <c r="M215">
        <f t="shared" si="65"/>
      </c>
      <c r="N215">
        <f t="shared" si="66"/>
        <v>0.21000000000000016</v>
      </c>
      <c r="O215">
        <f t="shared" si="68"/>
        <v>196</v>
      </c>
      <c r="P215" s="38">
        <f t="shared" si="69"/>
      </c>
      <c r="Q215" s="38">
        <f t="shared" si="70"/>
      </c>
      <c r="R215">
        <f ca="1" t="shared" si="71"/>
      </c>
      <c r="S215">
        <f ca="1" t="shared" si="72"/>
      </c>
      <c r="T215">
        <f ca="1" t="shared" si="73"/>
      </c>
      <c r="U215">
        <f ca="1" t="shared" si="74"/>
      </c>
      <c r="V215">
        <f t="shared" si="75"/>
      </c>
      <c r="W215">
        <f ca="1" t="shared" si="67"/>
      </c>
      <c r="X215">
        <f t="shared" si="76"/>
      </c>
      <c r="AL215">
        <f ca="1" t="shared" si="77"/>
      </c>
    </row>
    <row r="216" spans="1:38" ht="15">
      <c r="A216" s="38">
        <v>215</v>
      </c>
      <c r="B216">
        <f>IF(A216&gt;N$383,"",$D$2*10000+Calculations!A216)</f>
      </c>
      <c r="C216">
        <f t="shared" si="62"/>
      </c>
      <c r="D216" s="59" t="s">
        <v>1022</v>
      </c>
      <c r="E216" s="61" t="s">
        <v>655</v>
      </c>
      <c r="F216" s="59" t="s">
        <v>656</v>
      </c>
      <c r="G216" s="137" t="s">
        <v>657</v>
      </c>
      <c r="H216" s="76">
        <f>Card_main!B59</f>
        <v>0</v>
      </c>
      <c r="I216" s="76" t="str">
        <f>Card_main!C59</f>
        <v>Hab</v>
      </c>
      <c r="J216" s="76" t="str">
        <f>Card_main!D59</f>
        <v>Com</v>
      </c>
      <c r="K216">
        <f t="shared" si="63"/>
      </c>
      <c r="L216">
        <f t="shared" si="64"/>
      </c>
      <c r="M216">
        <f t="shared" si="65"/>
      </c>
      <c r="N216">
        <f t="shared" si="66"/>
        <v>0.21100000000000016</v>
      </c>
      <c r="O216">
        <f t="shared" si="68"/>
        <v>197</v>
      </c>
      <c r="P216" s="38">
        <f t="shared" si="69"/>
      </c>
      <c r="Q216" s="38">
        <f t="shared" si="70"/>
      </c>
      <c r="R216">
        <f ca="1" t="shared" si="71"/>
      </c>
      <c r="S216">
        <f ca="1" t="shared" si="72"/>
      </c>
      <c r="T216">
        <f ca="1" t="shared" si="73"/>
      </c>
      <c r="U216">
        <f ca="1" t="shared" si="74"/>
      </c>
      <c r="V216">
        <f t="shared" si="75"/>
      </c>
      <c r="W216">
        <f ca="1" t="shared" si="67"/>
      </c>
      <c r="X216">
        <f t="shared" si="76"/>
      </c>
      <c r="AL216">
        <f ca="1" t="shared" si="77"/>
      </c>
    </row>
    <row r="217" spans="1:38" ht="15">
      <c r="A217">
        <v>216</v>
      </c>
      <c r="B217">
        <f>IF(A217&gt;N$383,"",$D$2*10000+Calculations!A217)</f>
      </c>
      <c r="C217">
        <f t="shared" si="62"/>
      </c>
      <c r="D217" s="59" t="s">
        <v>1332</v>
      </c>
      <c r="E217" s="61" t="s">
        <v>1333</v>
      </c>
      <c r="F217" s="59" t="s">
        <v>1334</v>
      </c>
      <c r="G217" s="137" t="s">
        <v>1335</v>
      </c>
      <c r="H217" s="76">
        <f>Card_main!B60</f>
        <v>0</v>
      </c>
      <c r="I217" s="76" t="str">
        <f>Card_main!C60</f>
        <v>Hab</v>
      </c>
      <c r="J217" s="76" t="str">
        <f>Card_main!D60</f>
        <v>Com</v>
      </c>
      <c r="K217">
        <f t="shared" si="63"/>
      </c>
      <c r="L217">
        <f t="shared" si="64"/>
      </c>
      <c r="M217">
        <f t="shared" si="65"/>
      </c>
      <c r="N217">
        <f t="shared" si="66"/>
        <v>0.21200000000000016</v>
      </c>
      <c r="O217">
        <f t="shared" si="68"/>
        <v>198</v>
      </c>
      <c r="P217" s="38">
        <f t="shared" si="69"/>
      </c>
      <c r="Q217" s="38">
        <f t="shared" si="70"/>
      </c>
      <c r="R217">
        <f ca="1" t="shared" si="71"/>
      </c>
      <c r="S217">
        <f ca="1" t="shared" si="72"/>
      </c>
      <c r="T217">
        <f ca="1" t="shared" si="73"/>
      </c>
      <c r="U217">
        <f ca="1" t="shared" si="74"/>
      </c>
      <c r="V217">
        <f t="shared" si="75"/>
      </c>
      <c r="W217">
        <f ca="1" t="shared" si="67"/>
      </c>
      <c r="X217">
        <f t="shared" si="76"/>
      </c>
      <c r="AL217">
        <f ca="1" t="shared" si="77"/>
      </c>
    </row>
    <row r="218" spans="1:38" ht="15">
      <c r="A218">
        <v>217</v>
      </c>
      <c r="B218">
        <f>IF(A218&gt;N$383,"",$D$2*10000+Calculations!A218)</f>
      </c>
      <c r="C218">
        <f t="shared" si="62"/>
      </c>
      <c r="D218" s="59" t="s">
        <v>1023</v>
      </c>
      <c r="E218" s="61" t="s">
        <v>237</v>
      </c>
      <c r="F218" s="59" t="s">
        <v>658</v>
      </c>
      <c r="G218" s="137" t="s">
        <v>104</v>
      </c>
      <c r="H218" s="76">
        <f>Card_main!B61</f>
        <v>0</v>
      </c>
      <c r="I218" s="76" t="str">
        <f>Card_main!C61</f>
        <v>Hab</v>
      </c>
      <c r="J218" s="76" t="str">
        <f>Card_main!D61</f>
        <v>Com</v>
      </c>
      <c r="K218">
        <f t="shared" si="63"/>
      </c>
      <c r="L218">
        <f t="shared" si="64"/>
      </c>
      <c r="M218">
        <f t="shared" si="65"/>
      </c>
      <c r="N218">
        <f t="shared" si="66"/>
        <v>0.21300000000000016</v>
      </c>
      <c r="O218">
        <f t="shared" si="68"/>
        <v>199</v>
      </c>
      <c r="P218" s="38">
        <f t="shared" si="69"/>
      </c>
      <c r="Q218" s="38">
        <f t="shared" si="70"/>
      </c>
      <c r="R218">
        <f ca="1" t="shared" si="71"/>
      </c>
      <c r="S218">
        <f ca="1" t="shared" si="72"/>
      </c>
      <c r="T218">
        <f ca="1" t="shared" si="73"/>
      </c>
      <c r="U218">
        <f ca="1" t="shared" si="74"/>
      </c>
      <c r="V218">
        <f t="shared" si="75"/>
      </c>
      <c r="W218">
        <f ca="1" t="shared" si="67"/>
      </c>
      <c r="X218">
        <f t="shared" si="76"/>
      </c>
      <c r="AL218">
        <f ca="1" t="shared" si="77"/>
      </c>
    </row>
    <row r="219" spans="1:38" ht="15">
      <c r="A219" s="38">
        <v>218</v>
      </c>
      <c r="B219">
        <f>IF(A219&gt;N$383,"",$D$2*10000+Calculations!A219)</f>
      </c>
      <c r="C219">
        <f t="shared" si="62"/>
      </c>
      <c r="D219" s="59" t="s">
        <v>1024</v>
      </c>
      <c r="E219" s="61" t="s">
        <v>193</v>
      </c>
      <c r="F219" s="59" t="s">
        <v>659</v>
      </c>
      <c r="G219" s="137" t="s">
        <v>109</v>
      </c>
      <c r="H219" s="76">
        <f>Card_main!B62</f>
        <v>0</v>
      </c>
      <c r="I219" s="76" t="str">
        <f>Card_main!C62</f>
        <v>Hab</v>
      </c>
      <c r="J219" s="76" t="str">
        <f>Card_main!D62</f>
        <v>Com</v>
      </c>
      <c r="K219">
        <f t="shared" si="63"/>
      </c>
      <c r="L219">
        <f t="shared" si="64"/>
      </c>
      <c r="M219">
        <f t="shared" si="65"/>
      </c>
      <c r="N219">
        <f t="shared" si="66"/>
        <v>0.21400000000000016</v>
      </c>
      <c r="O219">
        <f t="shared" si="68"/>
        <v>200</v>
      </c>
      <c r="P219" s="38">
        <f t="shared" si="69"/>
      </c>
      <c r="Q219" s="38">
        <f t="shared" si="70"/>
      </c>
      <c r="R219">
        <f ca="1" t="shared" si="71"/>
      </c>
      <c r="S219">
        <f ca="1" t="shared" si="72"/>
      </c>
      <c r="T219">
        <f ca="1" t="shared" si="73"/>
      </c>
      <c r="U219">
        <f ca="1" t="shared" si="74"/>
      </c>
      <c r="V219">
        <f t="shared" si="75"/>
      </c>
      <c r="W219">
        <f ca="1" t="shared" si="67"/>
      </c>
      <c r="X219">
        <f t="shared" si="76"/>
      </c>
      <c r="AL219">
        <f ca="1" t="shared" si="77"/>
      </c>
    </row>
    <row r="220" spans="1:38" ht="15">
      <c r="A220">
        <v>219</v>
      </c>
      <c r="B220">
        <f>IF(A220&gt;N$383,"",$D$2*10000+Calculations!A220)</f>
      </c>
      <c r="C220">
        <f t="shared" si="62"/>
      </c>
      <c r="D220" s="59" t="s">
        <v>1025</v>
      </c>
      <c r="E220" s="64" t="s">
        <v>194</v>
      </c>
      <c r="F220" s="59" t="s">
        <v>660</v>
      </c>
      <c r="G220" s="137" t="s">
        <v>106</v>
      </c>
      <c r="H220" s="76">
        <f>Card_main!B63</f>
        <v>0</v>
      </c>
      <c r="I220" s="76" t="str">
        <f>Card_main!C63</f>
        <v>Hab</v>
      </c>
      <c r="J220" s="76" t="str">
        <f>Card_main!D63</f>
        <v>Com</v>
      </c>
      <c r="K220">
        <f t="shared" si="63"/>
      </c>
      <c r="L220">
        <f t="shared" si="64"/>
      </c>
      <c r="M220">
        <f t="shared" si="65"/>
      </c>
      <c r="N220">
        <f t="shared" si="66"/>
        <v>0.21500000000000016</v>
      </c>
      <c r="O220">
        <f t="shared" si="68"/>
        <v>201</v>
      </c>
      <c r="P220" s="38">
        <f t="shared" si="69"/>
      </c>
      <c r="Q220" s="38">
        <f t="shared" si="70"/>
      </c>
      <c r="R220">
        <f ca="1" t="shared" si="71"/>
      </c>
      <c r="S220">
        <f ca="1" t="shared" si="72"/>
      </c>
      <c r="T220">
        <f ca="1" t="shared" si="73"/>
      </c>
      <c r="U220">
        <f ca="1" t="shared" si="74"/>
      </c>
      <c r="V220">
        <f t="shared" si="75"/>
      </c>
      <c r="W220">
        <f ca="1" t="shared" si="67"/>
      </c>
      <c r="X220">
        <f t="shared" si="76"/>
      </c>
      <c r="AL220">
        <f ca="1" t="shared" si="77"/>
      </c>
    </row>
    <row r="221" spans="1:38" ht="15">
      <c r="A221">
        <v>220</v>
      </c>
      <c r="B221">
        <f>IF(A221&gt;N$383,"",$D$2*10000+Calculations!A221)</f>
      </c>
      <c r="C221">
        <f t="shared" si="62"/>
      </c>
      <c r="D221" s="59" t="s">
        <v>1336</v>
      </c>
      <c r="E221" s="61" t="s">
        <v>1337</v>
      </c>
      <c r="F221" s="59" t="s">
        <v>1338</v>
      </c>
      <c r="G221" s="137" t="s">
        <v>1339</v>
      </c>
      <c r="H221" s="76">
        <f>Card_main!B64</f>
        <v>0</v>
      </c>
      <c r="I221" s="76" t="str">
        <f>Card_main!C64</f>
        <v>Hab</v>
      </c>
      <c r="J221" s="76" t="str">
        <f>Card_main!D64</f>
        <v>Com</v>
      </c>
      <c r="K221">
        <f t="shared" si="63"/>
      </c>
      <c r="L221">
        <f t="shared" si="64"/>
      </c>
      <c r="M221">
        <f t="shared" si="65"/>
      </c>
      <c r="N221">
        <f t="shared" si="66"/>
        <v>0.21600000000000016</v>
      </c>
      <c r="O221">
        <f t="shared" si="68"/>
        <v>202</v>
      </c>
      <c r="P221" s="38">
        <f t="shared" si="69"/>
      </c>
      <c r="Q221" s="38">
        <f t="shared" si="70"/>
      </c>
      <c r="R221">
        <f ca="1" t="shared" si="71"/>
      </c>
      <c r="S221">
        <f ca="1" t="shared" si="72"/>
      </c>
      <c r="T221">
        <f ca="1" t="shared" si="73"/>
      </c>
      <c r="U221">
        <f ca="1" t="shared" si="74"/>
      </c>
      <c r="V221">
        <f t="shared" si="75"/>
      </c>
      <c r="W221">
        <f ca="1" t="shared" si="67"/>
      </c>
      <c r="X221">
        <f t="shared" si="76"/>
      </c>
      <c r="AL221">
        <f ca="1" t="shared" si="77"/>
      </c>
    </row>
    <row r="222" spans="1:38" ht="15">
      <c r="A222" s="38">
        <v>221</v>
      </c>
      <c r="B222">
        <f>IF(A222&gt;N$383,"",$D$2*10000+Calculations!A222)</f>
      </c>
      <c r="C222">
        <f t="shared" si="62"/>
      </c>
      <c r="D222" s="59" t="s">
        <v>1026</v>
      </c>
      <c r="E222" s="61" t="s">
        <v>661</v>
      </c>
      <c r="F222" s="59" t="s">
        <v>662</v>
      </c>
      <c r="G222" s="137" t="s">
        <v>107</v>
      </c>
      <c r="H222" s="76">
        <f>Card_main!B65</f>
        <v>0</v>
      </c>
      <c r="I222" s="76" t="str">
        <f>Card_main!C65</f>
        <v>Hab</v>
      </c>
      <c r="J222" s="76" t="str">
        <f>Card_main!D65</f>
        <v>Com</v>
      </c>
      <c r="K222">
        <f t="shared" si="63"/>
      </c>
      <c r="L222">
        <f t="shared" si="64"/>
      </c>
      <c r="M222">
        <f t="shared" si="65"/>
      </c>
      <c r="N222">
        <f t="shared" si="66"/>
        <v>0.21700000000000016</v>
      </c>
      <c r="O222">
        <f t="shared" si="68"/>
        <v>203</v>
      </c>
      <c r="P222" s="38">
        <f t="shared" si="69"/>
      </c>
      <c r="Q222" s="38">
        <f t="shared" si="70"/>
      </c>
      <c r="R222">
        <f ca="1" t="shared" si="71"/>
      </c>
      <c r="S222">
        <f ca="1" t="shared" si="72"/>
      </c>
      <c r="T222">
        <f ca="1" t="shared" si="73"/>
      </c>
      <c r="U222">
        <f ca="1" t="shared" si="74"/>
      </c>
      <c r="V222">
        <f t="shared" si="75"/>
      </c>
      <c r="W222">
        <f ca="1" t="shared" si="67"/>
      </c>
      <c r="X222">
        <f t="shared" si="76"/>
      </c>
      <c r="AL222">
        <f ca="1" t="shared" si="77"/>
      </c>
    </row>
    <row r="223" spans="1:38" ht="15">
      <c r="A223">
        <v>222</v>
      </c>
      <c r="B223">
        <f>IF(A223&gt;N$383,"",$D$2*10000+Calculations!A223)</f>
      </c>
      <c r="C223">
        <f t="shared" si="62"/>
      </c>
      <c r="D223" s="59" t="s">
        <v>1027</v>
      </c>
      <c r="E223" s="61" t="s">
        <v>663</v>
      </c>
      <c r="F223" s="59" t="s">
        <v>664</v>
      </c>
      <c r="G223" s="137" t="s">
        <v>108</v>
      </c>
      <c r="H223" s="76">
        <f>Card_main!B66</f>
        <v>0</v>
      </c>
      <c r="I223" s="76" t="str">
        <f>Card_main!C66</f>
        <v>Hab</v>
      </c>
      <c r="J223" s="76" t="str">
        <f>Card_main!D66</f>
        <v>Com</v>
      </c>
      <c r="K223">
        <f t="shared" si="63"/>
      </c>
      <c r="L223">
        <f t="shared" si="64"/>
      </c>
      <c r="M223">
        <f t="shared" si="65"/>
      </c>
      <c r="N223">
        <f t="shared" si="66"/>
        <v>0.21800000000000017</v>
      </c>
      <c r="O223">
        <f t="shared" si="68"/>
        <v>204</v>
      </c>
      <c r="P223" s="38">
        <f t="shared" si="69"/>
      </c>
      <c r="Q223" s="38">
        <f t="shared" si="70"/>
      </c>
      <c r="R223">
        <f ca="1" t="shared" si="71"/>
      </c>
      <c r="S223">
        <f ca="1" t="shared" si="72"/>
      </c>
      <c r="T223">
        <f ca="1" t="shared" si="73"/>
      </c>
      <c r="U223">
        <f ca="1" t="shared" si="74"/>
      </c>
      <c r="V223">
        <f t="shared" si="75"/>
      </c>
      <c r="W223">
        <f ca="1" t="shared" si="67"/>
      </c>
      <c r="X223">
        <f t="shared" si="76"/>
      </c>
      <c r="AL223">
        <f ca="1" t="shared" si="77"/>
      </c>
    </row>
    <row r="224" spans="1:38" ht="15">
      <c r="A224">
        <v>223</v>
      </c>
      <c r="B224">
        <f>IF(A224&gt;N$383,"",$D$2*10000+Calculations!A224)</f>
      </c>
      <c r="C224">
        <f t="shared" si="62"/>
      </c>
      <c r="D224" s="59" t="s">
        <v>1028</v>
      </c>
      <c r="E224" s="61" t="s">
        <v>665</v>
      </c>
      <c r="F224" s="59" t="s">
        <v>666</v>
      </c>
      <c r="G224" s="137" t="s">
        <v>105</v>
      </c>
      <c r="H224" s="76">
        <f>Card_main!B67</f>
        <v>0</v>
      </c>
      <c r="I224" s="76" t="str">
        <f>Card_main!C67</f>
        <v>Hab</v>
      </c>
      <c r="J224" s="76" t="str">
        <f>Card_main!D67</f>
        <v>Com</v>
      </c>
      <c r="K224">
        <f t="shared" si="63"/>
      </c>
      <c r="L224">
        <f t="shared" si="64"/>
      </c>
      <c r="M224">
        <f t="shared" si="65"/>
      </c>
      <c r="N224">
        <f t="shared" si="66"/>
        <v>0.21900000000000017</v>
      </c>
      <c r="O224">
        <f t="shared" si="68"/>
        <v>205</v>
      </c>
      <c r="P224" s="38">
        <f t="shared" si="69"/>
      </c>
      <c r="Q224" s="38">
        <f t="shared" si="70"/>
      </c>
      <c r="R224">
        <f ca="1" t="shared" si="71"/>
      </c>
      <c r="S224">
        <f ca="1" t="shared" si="72"/>
      </c>
      <c r="T224">
        <f ca="1" t="shared" si="73"/>
      </c>
      <c r="U224">
        <f ca="1" t="shared" si="74"/>
      </c>
      <c r="V224">
        <f t="shared" si="75"/>
      </c>
      <c r="W224">
        <f ca="1" t="shared" si="67"/>
      </c>
      <c r="X224">
        <f t="shared" si="76"/>
      </c>
      <c r="AL224">
        <f ca="1" t="shared" si="77"/>
      </c>
    </row>
    <row r="225" spans="1:38" ht="15">
      <c r="A225" s="38">
        <v>224</v>
      </c>
      <c r="B225">
        <f>IF(A225&gt;N$383,"",$D$2*10000+Calculations!A225)</f>
      </c>
      <c r="C225">
        <f t="shared" si="62"/>
      </c>
      <c r="D225" s="59" t="s">
        <v>1029</v>
      </c>
      <c r="E225" s="61" t="s">
        <v>1340</v>
      </c>
      <c r="F225" s="59" t="s">
        <v>667</v>
      </c>
      <c r="G225" s="137" t="s">
        <v>668</v>
      </c>
      <c r="H225" s="76">
        <f>Card_main!B68</f>
        <v>0</v>
      </c>
      <c r="I225" s="76" t="str">
        <f>Card_main!C68</f>
        <v>Hab</v>
      </c>
      <c r="J225" s="76" t="str">
        <f>Card_main!D68</f>
        <v>Com</v>
      </c>
      <c r="K225">
        <f t="shared" si="63"/>
      </c>
      <c r="L225">
        <f t="shared" si="64"/>
      </c>
      <c r="M225">
        <f t="shared" si="65"/>
      </c>
      <c r="N225">
        <f t="shared" si="66"/>
        <v>0.22000000000000017</v>
      </c>
      <c r="O225">
        <f t="shared" si="68"/>
        <v>206</v>
      </c>
      <c r="P225" s="38">
        <f t="shared" si="69"/>
      </c>
      <c r="Q225" s="38">
        <f t="shared" si="70"/>
      </c>
      <c r="R225">
        <f ca="1" t="shared" si="71"/>
      </c>
      <c r="S225">
        <f ca="1" t="shared" si="72"/>
      </c>
      <c r="T225">
        <f ca="1" t="shared" si="73"/>
      </c>
      <c r="U225">
        <f ca="1" t="shared" si="74"/>
      </c>
      <c r="V225">
        <f t="shared" si="75"/>
      </c>
      <c r="W225">
        <f ca="1" t="shared" si="67"/>
      </c>
      <c r="X225">
        <f t="shared" si="76"/>
      </c>
      <c r="AL225">
        <f ca="1" t="shared" si="77"/>
      </c>
    </row>
    <row r="226" spans="1:38" ht="15">
      <c r="A226">
        <v>225</v>
      </c>
      <c r="B226">
        <f>IF(A226&gt;N$383,"",$D$2*10000+Calculations!A226)</f>
      </c>
      <c r="C226">
        <f t="shared" si="62"/>
      </c>
      <c r="D226" s="59" t="s">
        <v>1341</v>
      </c>
      <c r="E226" s="61" t="s">
        <v>1342</v>
      </c>
      <c r="F226" s="59" t="s">
        <v>1343</v>
      </c>
      <c r="G226" s="137" t="s">
        <v>1344</v>
      </c>
      <c r="H226" s="76">
        <f>Card_main!B69</f>
        <v>0</v>
      </c>
      <c r="I226" s="76" t="str">
        <f>Card_main!C69</f>
        <v>Hab</v>
      </c>
      <c r="J226" s="76" t="str">
        <f>Card_main!D69</f>
        <v>Com</v>
      </c>
      <c r="K226">
        <f t="shared" si="63"/>
      </c>
      <c r="L226">
        <f t="shared" si="64"/>
      </c>
      <c r="M226">
        <f t="shared" si="65"/>
      </c>
      <c r="N226">
        <f t="shared" si="66"/>
        <v>0.22100000000000017</v>
      </c>
      <c r="O226">
        <f t="shared" si="68"/>
        <v>207</v>
      </c>
      <c r="P226" s="38">
        <f t="shared" si="69"/>
      </c>
      <c r="Q226" s="38">
        <f t="shared" si="70"/>
      </c>
      <c r="R226">
        <f ca="1" t="shared" si="71"/>
      </c>
      <c r="S226">
        <f ca="1" t="shared" si="72"/>
      </c>
      <c r="T226">
        <f ca="1" t="shared" si="73"/>
      </c>
      <c r="U226">
        <f ca="1" t="shared" si="74"/>
      </c>
      <c r="V226">
        <f t="shared" si="75"/>
      </c>
      <c r="W226">
        <f ca="1" t="shared" si="67"/>
      </c>
      <c r="X226">
        <f t="shared" si="76"/>
      </c>
      <c r="AL226">
        <f ca="1" t="shared" si="77"/>
      </c>
    </row>
    <row r="227" spans="1:38" ht="15">
      <c r="A227">
        <v>226</v>
      </c>
      <c r="B227">
        <f>IF(A227&gt;N$383,"",$D$2*10000+Calculations!A227)</f>
      </c>
      <c r="C227">
        <f t="shared" si="62"/>
      </c>
      <c r="D227" s="59" t="s">
        <v>1030</v>
      </c>
      <c r="E227" s="61" t="s">
        <v>865</v>
      </c>
      <c r="F227" s="59" t="s">
        <v>669</v>
      </c>
      <c r="G227" s="137" t="s">
        <v>110</v>
      </c>
      <c r="H227" s="76">
        <f>Card_main!B70</f>
        <v>0</v>
      </c>
      <c r="I227" s="76" t="str">
        <f>Card_main!C70</f>
        <v>Hab</v>
      </c>
      <c r="J227" s="76" t="str">
        <f>Card_main!D70</f>
        <v>Com</v>
      </c>
      <c r="K227">
        <f t="shared" si="63"/>
      </c>
      <c r="L227">
        <f t="shared" si="64"/>
      </c>
      <c r="M227">
        <f t="shared" si="65"/>
      </c>
      <c r="N227">
        <f t="shared" si="66"/>
        <v>0.22200000000000017</v>
      </c>
      <c r="O227">
        <f t="shared" si="68"/>
        <v>208</v>
      </c>
      <c r="P227" s="38">
        <f t="shared" si="69"/>
      </c>
      <c r="Q227" s="38">
        <f t="shared" si="70"/>
      </c>
      <c r="R227">
        <f ca="1" t="shared" si="71"/>
      </c>
      <c r="S227">
        <f ca="1" t="shared" si="72"/>
      </c>
      <c r="T227">
        <f ca="1" t="shared" si="73"/>
      </c>
      <c r="U227">
        <f ca="1" t="shared" si="74"/>
      </c>
      <c r="V227">
        <f t="shared" si="75"/>
      </c>
      <c r="W227">
        <f ca="1" t="shared" si="67"/>
      </c>
      <c r="X227">
        <f t="shared" si="76"/>
      </c>
      <c r="AL227">
        <f ca="1" t="shared" si="77"/>
      </c>
    </row>
    <row r="228" spans="1:38" ht="15">
      <c r="A228" s="38">
        <v>227</v>
      </c>
      <c r="B228">
        <f>IF(A228&gt;N$383,"",$D$2*10000+Calculations!A228)</f>
      </c>
      <c r="C228">
        <f t="shared" si="62"/>
      </c>
      <c r="D228" s="59" t="s">
        <v>1345</v>
      </c>
      <c r="E228" s="60" t="s">
        <v>1346</v>
      </c>
      <c r="F228" s="59" t="s">
        <v>1347</v>
      </c>
      <c r="G228" s="137" t="s">
        <v>1348</v>
      </c>
      <c r="H228" s="76">
        <f>Card_main!B71</f>
        <v>0</v>
      </c>
      <c r="I228" s="76" t="str">
        <f>Card_main!C71</f>
        <v>Hab</v>
      </c>
      <c r="J228" s="76" t="str">
        <f>Card_main!D71</f>
        <v>Com</v>
      </c>
      <c r="K228">
        <f t="shared" si="63"/>
      </c>
      <c r="L228">
        <f t="shared" si="64"/>
      </c>
      <c r="M228">
        <f t="shared" si="65"/>
      </c>
      <c r="N228">
        <f t="shared" si="66"/>
        <v>0.22300000000000017</v>
      </c>
      <c r="O228">
        <f t="shared" si="68"/>
        <v>209</v>
      </c>
      <c r="P228" s="38">
        <f t="shared" si="69"/>
      </c>
      <c r="Q228" s="38">
        <f t="shared" si="70"/>
      </c>
      <c r="R228">
        <f ca="1" t="shared" si="71"/>
      </c>
      <c r="S228">
        <f ca="1" t="shared" si="72"/>
      </c>
      <c r="T228">
        <f ca="1" t="shared" si="73"/>
      </c>
      <c r="U228">
        <f ca="1" t="shared" si="74"/>
      </c>
      <c r="V228">
        <f t="shared" si="75"/>
      </c>
      <c r="W228">
        <f ca="1" t="shared" si="67"/>
      </c>
      <c r="X228">
        <f t="shared" si="76"/>
      </c>
      <c r="AL228">
        <f ca="1" t="shared" si="77"/>
      </c>
    </row>
    <row r="229" spans="1:38" ht="15">
      <c r="A229">
        <v>228</v>
      </c>
      <c r="B229">
        <f>IF(A229&gt;N$383,"",$D$2*10000+Calculations!A229)</f>
      </c>
      <c r="C229">
        <f t="shared" si="62"/>
      </c>
      <c r="D229" s="59" t="s">
        <v>1031</v>
      </c>
      <c r="E229" s="61" t="s">
        <v>670</v>
      </c>
      <c r="F229" s="59" t="s">
        <v>671</v>
      </c>
      <c r="G229" s="137" t="s">
        <v>111</v>
      </c>
      <c r="H229" s="76">
        <f>Card_main!B72</f>
        <v>0</v>
      </c>
      <c r="I229" s="76" t="str">
        <f>Card_main!C72</f>
        <v>Hab</v>
      </c>
      <c r="J229" s="76" t="str">
        <f>Card_main!D72</f>
        <v>Com</v>
      </c>
      <c r="K229">
        <f t="shared" si="63"/>
      </c>
      <c r="L229">
        <f t="shared" si="64"/>
      </c>
      <c r="M229">
        <f t="shared" si="65"/>
      </c>
      <c r="N229">
        <f t="shared" si="66"/>
        <v>0.22400000000000017</v>
      </c>
      <c r="O229">
        <f t="shared" si="68"/>
        <v>210</v>
      </c>
      <c r="P229" s="38">
        <f t="shared" si="69"/>
      </c>
      <c r="Q229" s="38">
        <f t="shared" si="70"/>
      </c>
      <c r="R229">
        <f ca="1" t="shared" si="71"/>
      </c>
      <c r="S229">
        <f ca="1" t="shared" si="72"/>
      </c>
      <c r="T229">
        <f ca="1" t="shared" si="73"/>
      </c>
      <c r="U229">
        <f ca="1" t="shared" si="74"/>
      </c>
      <c r="V229">
        <f t="shared" si="75"/>
      </c>
      <c r="W229">
        <f ca="1" t="shared" si="67"/>
      </c>
      <c r="X229">
        <f t="shared" si="76"/>
      </c>
      <c r="AL229">
        <f ca="1" t="shared" si="77"/>
      </c>
    </row>
    <row r="230" spans="1:38" ht="15">
      <c r="A230">
        <v>229</v>
      </c>
      <c r="B230">
        <f>IF(A230&gt;N$383,"",$D$2*10000+Calculations!A230)</f>
      </c>
      <c r="C230">
        <f t="shared" si="62"/>
      </c>
      <c r="D230" s="59" t="s">
        <v>1032</v>
      </c>
      <c r="E230" s="61" t="s">
        <v>465</v>
      </c>
      <c r="F230" s="59" t="s">
        <v>672</v>
      </c>
      <c r="G230" s="137" t="s">
        <v>112</v>
      </c>
      <c r="H230" s="76">
        <f>Card_main!B73</f>
        <v>0</v>
      </c>
      <c r="I230" s="76" t="str">
        <f>Card_main!C73</f>
        <v>Hab</v>
      </c>
      <c r="J230" s="76" t="str">
        <f>Card_main!D73</f>
        <v>Com</v>
      </c>
      <c r="K230">
        <f t="shared" si="63"/>
      </c>
      <c r="L230">
        <f t="shared" si="64"/>
      </c>
      <c r="M230">
        <f t="shared" si="65"/>
      </c>
      <c r="N230">
        <f t="shared" si="66"/>
        <v>0.22500000000000017</v>
      </c>
      <c r="O230">
        <f t="shared" si="68"/>
        <v>211</v>
      </c>
      <c r="P230" s="38">
        <f t="shared" si="69"/>
      </c>
      <c r="Q230" s="38">
        <f t="shared" si="70"/>
      </c>
      <c r="R230">
        <f ca="1" t="shared" si="71"/>
      </c>
      <c r="S230">
        <f ca="1" t="shared" si="72"/>
      </c>
      <c r="T230">
        <f ca="1" t="shared" si="73"/>
      </c>
      <c r="U230">
        <f ca="1" t="shared" si="74"/>
      </c>
      <c r="V230">
        <f t="shared" si="75"/>
      </c>
      <c r="W230">
        <f ca="1" t="shared" si="67"/>
      </c>
      <c r="X230">
        <f t="shared" si="76"/>
      </c>
      <c r="AL230">
        <f ca="1" t="shared" si="77"/>
      </c>
    </row>
    <row r="231" spans="1:38" ht="15">
      <c r="A231" s="38">
        <v>230</v>
      </c>
      <c r="B231">
        <f>IF(A231&gt;N$383,"",$D$2*10000+Calculations!A231)</f>
      </c>
      <c r="C231">
        <f t="shared" si="62"/>
      </c>
      <c r="D231" s="59" t="s">
        <v>1033</v>
      </c>
      <c r="E231" s="61" t="s">
        <v>195</v>
      </c>
      <c r="F231" s="59" t="s">
        <v>673</v>
      </c>
      <c r="G231" s="137" t="s">
        <v>116</v>
      </c>
      <c r="H231" s="76">
        <f>Card_main!B74</f>
        <v>0</v>
      </c>
      <c r="I231" s="76" t="str">
        <f>Card_main!C74</f>
        <v>Hab</v>
      </c>
      <c r="J231" s="76" t="str">
        <f>Card_main!D74</f>
        <v>Com</v>
      </c>
      <c r="K231">
        <f t="shared" si="63"/>
      </c>
      <c r="L231">
        <f t="shared" si="64"/>
      </c>
      <c r="M231">
        <f t="shared" si="65"/>
      </c>
      <c r="N231">
        <f t="shared" si="66"/>
        <v>0.22600000000000017</v>
      </c>
      <c r="O231">
        <f t="shared" si="68"/>
        <v>212</v>
      </c>
      <c r="P231" s="38">
        <f t="shared" si="69"/>
      </c>
      <c r="Q231" s="38">
        <f t="shared" si="70"/>
      </c>
      <c r="R231">
        <f ca="1" t="shared" si="71"/>
      </c>
      <c r="S231">
        <f ca="1" t="shared" si="72"/>
      </c>
      <c r="T231">
        <f ca="1" t="shared" si="73"/>
      </c>
      <c r="U231">
        <f ca="1" t="shared" si="74"/>
      </c>
      <c r="V231">
        <f t="shared" si="75"/>
      </c>
      <c r="W231">
        <f ca="1" t="shared" si="67"/>
      </c>
      <c r="X231">
        <f t="shared" si="76"/>
      </c>
      <c r="AL231">
        <f ca="1" t="shared" si="77"/>
      </c>
    </row>
    <row r="232" spans="1:38" ht="15">
      <c r="A232">
        <v>231</v>
      </c>
      <c r="B232">
        <f>IF(A232&gt;N$383,"",$D$2*10000+Calculations!A232)</f>
      </c>
      <c r="C232">
        <f t="shared" si="62"/>
      </c>
      <c r="D232" s="59" t="s">
        <v>1034</v>
      </c>
      <c r="E232" s="61" t="s">
        <v>196</v>
      </c>
      <c r="F232" s="59" t="s">
        <v>674</v>
      </c>
      <c r="G232" s="137" t="s">
        <v>315</v>
      </c>
      <c r="H232" s="76">
        <f>Card_main!B75</f>
        <v>0</v>
      </c>
      <c r="I232" s="76" t="str">
        <f>Card_main!C75</f>
        <v>Hab</v>
      </c>
      <c r="J232" s="76" t="str">
        <f>Card_main!D75</f>
        <v>Com</v>
      </c>
      <c r="K232">
        <f t="shared" si="63"/>
      </c>
      <c r="L232">
        <f t="shared" si="64"/>
      </c>
      <c r="M232">
        <f t="shared" si="65"/>
      </c>
      <c r="N232">
        <f t="shared" si="66"/>
        <v>0.22700000000000017</v>
      </c>
      <c r="O232">
        <f t="shared" si="68"/>
        <v>213</v>
      </c>
      <c r="P232" s="38">
        <f t="shared" si="69"/>
      </c>
      <c r="Q232" s="38">
        <f t="shared" si="70"/>
      </c>
      <c r="R232">
        <f ca="1" t="shared" si="71"/>
      </c>
      <c r="S232">
        <f ca="1" t="shared" si="72"/>
      </c>
      <c r="T232">
        <f ca="1" t="shared" si="73"/>
      </c>
      <c r="U232">
        <f ca="1" t="shared" si="74"/>
      </c>
      <c r="V232">
        <f t="shared" si="75"/>
      </c>
      <c r="W232">
        <f ca="1" t="shared" si="67"/>
      </c>
      <c r="X232">
        <f t="shared" si="76"/>
      </c>
      <c r="AL232">
        <f ca="1" t="shared" si="77"/>
      </c>
    </row>
    <row r="233" spans="1:38" ht="15">
      <c r="A233">
        <v>232</v>
      </c>
      <c r="B233">
        <f>IF(A233&gt;N$383,"",$D$2*10000+Calculations!A233)</f>
      </c>
      <c r="C233">
        <f t="shared" si="62"/>
      </c>
      <c r="D233" s="59" t="s">
        <v>1035</v>
      </c>
      <c r="E233" s="61" t="s">
        <v>675</v>
      </c>
      <c r="F233" s="59" t="s">
        <v>676</v>
      </c>
      <c r="G233" s="137" t="s">
        <v>318</v>
      </c>
      <c r="H233" s="76">
        <f>Card_main!B76</f>
        <v>0</v>
      </c>
      <c r="I233" s="76" t="str">
        <f>Card_main!C76</f>
        <v>Hab</v>
      </c>
      <c r="J233" s="76" t="str">
        <f>Card_main!D76</f>
        <v>Com</v>
      </c>
      <c r="K233">
        <f t="shared" si="63"/>
      </c>
      <c r="L233">
        <f t="shared" si="64"/>
      </c>
      <c r="M233">
        <f t="shared" si="65"/>
      </c>
      <c r="N233">
        <f t="shared" si="66"/>
        <v>0.22800000000000017</v>
      </c>
      <c r="O233">
        <f t="shared" si="68"/>
        <v>214</v>
      </c>
      <c r="P233" s="38">
        <f t="shared" si="69"/>
      </c>
      <c r="Q233" s="38">
        <f t="shared" si="70"/>
      </c>
      <c r="R233">
        <f ca="1" t="shared" si="71"/>
      </c>
      <c r="S233">
        <f ca="1" t="shared" si="72"/>
      </c>
      <c r="T233">
        <f ca="1" t="shared" si="73"/>
      </c>
      <c r="U233">
        <f ca="1" t="shared" si="74"/>
      </c>
      <c r="V233">
        <f t="shared" si="75"/>
      </c>
      <c r="W233">
        <f ca="1" t="shared" si="67"/>
      </c>
      <c r="X233">
        <f t="shared" si="76"/>
      </c>
      <c r="AL233">
        <f ca="1" t="shared" si="77"/>
      </c>
    </row>
    <row r="234" spans="1:38" ht="15">
      <c r="A234" s="38">
        <v>233</v>
      </c>
      <c r="B234">
        <f>IF(A234&gt;N$383,"",$D$2*10000+Calculations!A234)</f>
      </c>
      <c r="C234">
        <f t="shared" si="62"/>
      </c>
      <c r="D234" s="59" t="s">
        <v>1036</v>
      </c>
      <c r="E234" s="61" t="s">
        <v>866</v>
      </c>
      <c r="F234" s="59" t="s">
        <v>677</v>
      </c>
      <c r="G234" s="137" t="s">
        <v>678</v>
      </c>
      <c r="H234" s="76">
        <f>Card_main!F39</f>
        <v>0</v>
      </c>
      <c r="I234" s="76" t="str">
        <f>Card_main!G39</f>
        <v>Hab</v>
      </c>
      <c r="J234" s="76" t="str">
        <f>Card_main!H39</f>
        <v>Com</v>
      </c>
      <c r="K234">
        <f t="shared" si="63"/>
      </c>
      <c r="L234">
        <f t="shared" si="64"/>
      </c>
      <c r="M234">
        <f t="shared" si="65"/>
      </c>
      <c r="N234">
        <f t="shared" si="66"/>
        <v>0.22900000000000018</v>
      </c>
      <c r="O234">
        <f t="shared" si="68"/>
        <v>215</v>
      </c>
      <c r="P234" s="38">
        <f t="shared" si="69"/>
      </c>
      <c r="Q234" s="38">
        <f t="shared" si="70"/>
      </c>
      <c r="R234">
        <f ca="1" t="shared" si="71"/>
      </c>
      <c r="S234">
        <f ca="1" t="shared" si="72"/>
      </c>
      <c r="T234">
        <f ca="1" t="shared" si="73"/>
      </c>
      <c r="U234">
        <f ca="1" t="shared" si="74"/>
      </c>
      <c r="V234">
        <f t="shared" si="75"/>
      </c>
      <c r="W234">
        <f ca="1" t="shared" si="67"/>
      </c>
      <c r="X234">
        <f t="shared" si="76"/>
      </c>
      <c r="AL234">
        <f ca="1" t="shared" si="77"/>
      </c>
    </row>
    <row r="235" spans="1:38" ht="15">
      <c r="A235">
        <v>234</v>
      </c>
      <c r="B235">
        <f>IF(A235&gt;N$383,"",$D$2*10000+Calculations!A235)</f>
      </c>
      <c r="C235">
        <f t="shared" si="62"/>
      </c>
      <c r="D235" s="59" t="s">
        <v>1037</v>
      </c>
      <c r="E235" s="61" t="s">
        <v>197</v>
      </c>
      <c r="F235" s="59" t="s">
        <v>679</v>
      </c>
      <c r="G235" s="137" t="s">
        <v>71</v>
      </c>
      <c r="H235" s="76">
        <f>Card_main!F40</f>
        <v>0</v>
      </c>
      <c r="I235" s="76" t="str">
        <f>Card_main!G40</f>
        <v>Hab</v>
      </c>
      <c r="J235" s="76" t="str">
        <f>Card_main!H40</f>
        <v>Com</v>
      </c>
      <c r="K235">
        <f t="shared" si="63"/>
      </c>
      <c r="L235">
        <f t="shared" si="64"/>
      </c>
      <c r="M235">
        <f t="shared" si="65"/>
      </c>
      <c r="N235">
        <f t="shared" si="66"/>
        <v>0.23000000000000018</v>
      </c>
      <c r="O235">
        <f t="shared" si="68"/>
        <v>216</v>
      </c>
      <c r="P235" s="38">
        <f t="shared" si="69"/>
      </c>
      <c r="Q235" s="38">
        <f t="shared" si="70"/>
      </c>
      <c r="R235">
        <f ca="1" t="shared" si="71"/>
      </c>
      <c r="S235">
        <f ca="1" t="shared" si="72"/>
      </c>
      <c r="T235">
        <f ca="1" t="shared" si="73"/>
      </c>
      <c r="U235">
        <f ca="1" t="shared" si="74"/>
      </c>
      <c r="V235">
        <f t="shared" si="75"/>
      </c>
      <c r="W235">
        <f ca="1" t="shared" si="67"/>
      </c>
      <c r="X235">
        <f t="shared" si="76"/>
      </c>
      <c r="AL235">
        <f ca="1" t="shared" si="77"/>
      </c>
    </row>
    <row r="236" spans="1:38" ht="15">
      <c r="A236">
        <v>235</v>
      </c>
      <c r="B236">
        <f>IF(A236&gt;N$383,"",$D$2*10000+Calculations!A236)</f>
      </c>
      <c r="C236">
        <f t="shared" si="62"/>
      </c>
      <c r="D236" s="59" t="s">
        <v>1038</v>
      </c>
      <c r="E236" s="61" t="s">
        <v>680</v>
      </c>
      <c r="F236" s="59" t="s">
        <v>681</v>
      </c>
      <c r="G236" s="137" t="s">
        <v>82</v>
      </c>
      <c r="H236" s="76">
        <f>Card_main!F41</f>
        <v>0</v>
      </c>
      <c r="I236" s="76" t="str">
        <f>Card_main!G41</f>
        <v>Hab</v>
      </c>
      <c r="J236" s="76" t="str">
        <f>Card_main!H41</f>
        <v>Com</v>
      </c>
      <c r="K236">
        <f t="shared" si="63"/>
      </c>
      <c r="L236">
        <f t="shared" si="64"/>
      </c>
      <c r="M236">
        <f t="shared" si="65"/>
      </c>
      <c r="N236">
        <f t="shared" si="66"/>
        <v>0.23100000000000018</v>
      </c>
      <c r="O236">
        <f t="shared" si="68"/>
        <v>217</v>
      </c>
      <c r="P236" s="38">
        <f t="shared" si="69"/>
      </c>
      <c r="Q236" s="38">
        <f t="shared" si="70"/>
      </c>
      <c r="R236">
        <f ca="1" t="shared" si="71"/>
      </c>
      <c r="S236">
        <f ca="1" t="shared" si="72"/>
      </c>
      <c r="T236">
        <f ca="1" t="shared" si="73"/>
      </c>
      <c r="U236">
        <f ca="1" t="shared" si="74"/>
      </c>
      <c r="V236">
        <f t="shared" si="75"/>
      </c>
      <c r="W236">
        <f ca="1" t="shared" si="67"/>
      </c>
      <c r="X236">
        <f t="shared" si="76"/>
      </c>
      <c r="AL236">
        <f ca="1" t="shared" si="77"/>
      </c>
    </row>
    <row r="237" spans="1:38" ht="15">
      <c r="A237" s="38">
        <v>236</v>
      </c>
      <c r="B237">
        <f>IF(A237&gt;N$383,"",$D$2*10000+Calculations!A237)</f>
      </c>
      <c r="C237">
        <f t="shared" si="62"/>
      </c>
      <c r="D237" s="59" t="s">
        <v>1349</v>
      </c>
      <c r="E237" s="61" t="s">
        <v>1350</v>
      </c>
      <c r="F237" s="59" t="s">
        <v>1351</v>
      </c>
      <c r="G237" s="137" t="s">
        <v>1352</v>
      </c>
      <c r="H237" s="76">
        <f>Card_main!F42</f>
        <v>0</v>
      </c>
      <c r="I237" s="76" t="str">
        <f>Card_main!G42</f>
        <v>Hab</v>
      </c>
      <c r="J237" s="76" t="str">
        <f>Card_main!H42</f>
        <v>Com</v>
      </c>
      <c r="K237">
        <f t="shared" si="63"/>
      </c>
      <c r="L237">
        <f t="shared" si="64"/>
      </c>
      <c r="M237">
        <f t="shared" si="65"/>
      </c>
      <c r="N237">
        <f t="shared" si="66"/>
        <v>0.23200000000000018</v>
      </c>
      <c r="O237">
        <f t="shared" si="68"/>
        <v>218</v>
      </c>
      <c r="P237" s="38">
        <f t="shared" si="69"/>
      </c>
      <c r="Q237" s="38">
        <f t="shared" si="70"/>
      </c>
      <c r="R237">
        <f ca="1" t="shared" si="71"/>
      </c>
      <c r="S237">
        <f ca="1" t="shared" si="72"/>
      </c>
      <c r="T237">
        <f ca="1" t="shared" si="73"/>
      </c>
      <c r="U237">
        <f ca="1" t="shared" si="74"/>
      </c>
      <c r="V237">
        <f t="shared" si="75"/>
      </c>
      <c r="W237">
        <f ca="1" t="shared" si="67"/>
      </c>
      <c r="X237">
        <f t="shared" si="76"/>
      </c>
      <c r="AL237">
        <f ca="1" t="shared" si="77"/>
      </c>
    </row>
    <row r="238" spans="1:38" ht="15">
      <c r="A238">
        <v>237</v>
      </c>
      <c r="B238">
        <f>IF(A238&gt;N$383,"",$D$2*10000+Calculations!A238)</f>
      </c>
      <c r="C238">
        <f t="shared" si="62"/>
      </c>
      <c r="D238" s="59" t="s">
        <v>1353</v>
      </c>
      <c r="E238" s="61" t="s">
        <v>1354</v>
      </c>
      <c r="F238" s="59" t="s">
        <v>1355</v>
      </c>
      <c r="G238" s="137" t="s">
        <v>1356</v>
      </c>
      <c r="H238" s="76">
        <f>Card_main!F43</f>
        <v>0</v>
      </c>
      <c r="I238" s="76" t="str">
        <f>Card_main!G43</f>
        <v>Hab</v>
      </c>
      <c r="J238" s="76" t="str">
        <f>Card_main!H43</f>
        <v>Com</v>
      </c>
      <c r="K238">
        <f t="shared" si="63"/>
      </c>
      <c r="L238">
        <f t="shared" si="64"/>
      </c>
      <c r="M238">
        <f t="shared" si="65"/>
      </c>
      <c r="N238">
        <f t="shared" si="66"/>
        <v>0.23300000000000018</v>
      </c>
      <c r="O238">
        <f t="shared" si="68"/>
        <v>219</v>
      </c>
      <c r="P238" s="38">
        <f t="shared" si="69"/>
      </c>
      <c r="Q238" s="38">
        <f t="shared" si="70"/>
      </c>
      <c r="R238">
        <f ca="1" t="shared" si="71"/>
      </c>
      <c r="S238">
        <f ca="1" t="shared" si="72"/>
      </c>
      <c r="T238">
        <f ca="1" t="shared" si="73"/>
      </c>
      <c r="U238">
        <f ca="1" t="shared" si="74"/>
      </c>
      <c r="V238">
        <f t="shared" si="75"/>
      </c>
      <c r="W238">
        <f ca="1" t="shared" si="67"/>
      </c>
      <c r="X238">
        <f t="shared" si="76"/>
      </c>
      <c r="AL238">
        <f ca="1" t="shared" si="77"/>
      </c>
    </row>
    <row r="239" spans="1:38" ht="15">
      <c r="A239">
        <v>238</v>
      </c>
      <c r="B239">
        <f>IF(A239&gt;N$383,"",$D$2*10000+Calculations!A239)</f>
      </c>
      <c r="C239">
        <f t="shared" si="62"/>
      </c>
      <c r="D239" s="59" t="s">
        <v>1039</v>
      </c>
      <c r="E239" s="61" t="s">
        <v>1498</v>
      </c>
      <c r="F239" s="59" t="s">
        <v>682</v>
      </c>
      <c r="G239" s="137" t="s">
        <v>117</v>
      </c>
      <c r="H239" s="76">
        <f>Card_main!F44</f>
        <v>0</v>
      </c>
      <c r="I239" s="76" t="str">
        <f>Card_main!G44</f>
        <v>Hab</v>
      </c>
      <c r="J239" s="76" t="str">
        <f>Card_main!H44</f>
        <v>Com</v>
      </c>
      <c r="K239">
        <f t="shared" si="63"/>
      </c>
      <c r="L239">
        <f t="shared" si="64"/>
      </c>
      <c r="M239">
        <f t="shared" si="65"/>
      </c>
      <c r="N239">
        <f t="shared" si="66"/>
        <v>0.23400000000000018</v>
      </c>
      <c r="O239">
        <f t="shared" si="68"/>
        <v>220</v>
      </c>
      <c r="P239" s="38">
        <f t="shared" si="69"/>
      </c>
      <c r="Q239" s="38">
        <f t="shared" si="70"/>
      </c>
      <c r="R239">
        <f ca="1" t="shared" si="71"/>
      </c>
      <c r="S239">
        <f ca="1" t="shared" si="72"/>
      </c>
      <c r="T239">
        <f ca="1" t="shared" si="73"/>
      </c>
      <c r="U239">
        <f ca="1" t="shared" si="74"/>
      </c>
      <c r="V239">
        <f t="shared" si="75"/>
      </c>
      <c r="W239">
        <f ca="1" t="shared" si="67"/>
      </c>
      <c r="X239">
        <f t="shared" si="76"/>
      </c>
      <c r="AL239">
        <f ca="1" t="shared" si="77"/>
      </c>
    </row>
    <row r="240" spans="1:38" ht="15">
      <c r="A240" s="38">
        <v>239</v>
      </c>
      <c r="B240">
        <f>IF(A240&gt;N$383,"",$D$2*10000+Calculations!A240)</f>
      </c>
      <c r="C240">
        <f t="shared" si="62"/>
      </c>
      <c r="D240" s="59" t="s">
        <v>1040</v>
      </c>
      <c r="E240" s="61" t="s">
        <v>198</v>
      </c>
      <c r="F240" s="59" t="s">
        <v>683</v>
      </c>
      <c r="G240" s="137" t="s">
        <v>49</v>
      </c>
      <c r="H240" s="76">
        <f>Card_main!F45</f>
        <v>0</v>
      </c>
      <c r="I240" s="76" t="str">
        <f>Card_main!G45</f>
        <v>Hab</v>
      </c>
      <c r="J240" s="76" t="str">
        <f>Card_main!H45</f>
        <v>Com</v>
      </c>
      <c r="K240">
        <f t="shared" si="63"/>
      </c>
      <c r="L240">
        <f t="shared" si="64"/>
      </c>
      <c r="M240">
        <f t="shared" si="65"/>
      </c>
      <c r="N240">
        <f t="shared" si="66"/>
        <v>0.23500000000000018</v>
      </c>
      <c r="O240">
        <f t="shared" si="68"/>
        <v>221</v>
      </c>
      <c r="P240" s="38">
        <f t="shared" si="69"/>
      </c>
      <c r="Q240" s="38">
        <f t="shared" si="70"/>
      </c>
      <c r="R240">
        <f ca="1" t="shared" si="71"/>
      </c>
      <c r="S240">
        <f ca="1" t="shared" si="72"/>
      </c>
      <c r="T240">
        <f ca="1" t="shared" si="73"/>
      </c>
      <c r="U240">
        <f ca="1" t="shared" si="74"/>
      </c>
      <c r="V240">
        <f t="shared" si="75"/>
      </c>
      <c r="W240">
        <f ca="1" t="shared" si="67"/>
      </c>
      <c r="X240">
        <f t="shared" si="76"/>
      </c>
      <c r="AL240">
        <f ca="1" t="shared" si="77"/>
      </c>
    </row>
    <row r="241" spans="1:38" ht="15">
      <c r="A241">
        <v>240</v>
      </c>
      <c r="B241">
        <f>IF(A241&gt;N$383,"",$D$2*10000+Calculations!A241)</f>
      </c>
      <c r="C241">
        <f t="shared" si="62"/>
      </c>
      <c r="D241" s="59" t="s">
        <v>1357</v>
      </c>
      <c r="E241" s="61" t="s">
        <v>1358</v>
      </c>
      <c r="F241" s="59" t="s">
        <v>1359</v>
      </c>
      <c r="G241" s="137" t="s">
        <v>1360</v>
      </c>
      <c r="H241" s="76">
        <f>Card_main!F46</f>
        <v>0</v>
      </c>
      <c r="I241" s="76" t="str">
        <f>Card_main!G46</f>
        <v>Hab</v>
      </c>
      <c r="J241" s="76" t="str">
        <f>Card_main!H46</f>
        <v>Com</v>
      </c>
      <c r="K241">
        <f t="shared" si="63"/>
      </c>
      <c r="L241">
        <f t="shared" si="64"/>
      </c>
      <c r="M241">
        <f t="shared" si="65"/>
      </c>
      <c r="N241">
        <f t="shared" si="66"/>
        <v>0.23600000000000018</v>
      </c>
      <c r="O241">
        <f t="shared" si="68"/>
        <v>222</v>
      </c>
      <c r="P241" s="38">
        <f t="shared" si="69"/>
      </c>
      <c r="Q241" s="38">
        <f t="shared" si="70"/>
      </c>
      <c r="R241">
        <f ca="1" t="shared" si="71"/>
      </c>
      <c r="S241">
        <f ca="1" t="shared" si="72"/>
      </c>
      <c r="T241">
        <f ca="1" t="shared" si="73"/>
      </c>
      <c r="U241">
        <f ca="1" t="shared" si="74"/>
      </c>
      <c r="V241">
        <f t="shared" si="75"/>
      </c>
      <c r="W241">
        <f ca="1" t="shared" si="67"/>
      </c>
      <c r="X241">
        <f t="shared" si="76"/>
      </c>
      <c r="AL241">
        <f ca="1" t="shared" si="77"/>
      </c>
    </row>
    <row r="242" spans="1:38" ht="15">
      <c r="A242">
        <v>241</v>
      </c>
      <c r="B242">
        <f>IF(A242&gt;N$383,"",$D$2*10000+Calculations!A242)</f>
      </c>
      <c r="C242">
        <f t="shared" si="62"/>
      </c>
      <c r="D242" s="59" t="s">
        <v>1041</v>
      </c>
      <c r="E242" s="61" t="s">
        <v>684</v>
      </c>
      <c r="F242" s="59" t="s">
        <v>685</v>
      </c>
      <c r="G242" s="137" t="s">
        <v>50</v>
      </c>
      <c r="H242" s="76">
        <f>Card_main!F47</f>
        <v>0</v>
      </c>
      <c r="I242" s="76" t="str">
        <f>Card_main!G47</f>
        <v>Hab</v>
      </c>
      <c r="J242" s="76" t="str">
        <f>Card_main!H47</f>
        <v>Com</v>
      </c>
      <c r="K242">
        <f t="shared" si="63"/>
      </c>
      <c r="L242">
        <f t="shared" si="64"/>
      </c>
      <c r="M242">
        <f t="shared" si="65"/>
      </c>
      <c r="N242">
        <f t="shared" si="66"/>
        <v>0.23700000000000018</v>
      </c>
      <c r="O242">
        <f t="shared" si="68"/>
        <v>223</v>
      </c>
      <c r="P242" s="38">
        <f t="shared" si="69"/>
      </c>
      <c r="Q242" s="38">
        <f t="shared" si="70"/>
      </c>
      <c r="R242">
        <f ca="1" t="shared" si="71"/>
      </c>
      <c r="S242">
        <f ca="1" t="shared" si="72"/>
      </c>
      <c r="T242">
        <f ca="1" t="shared" si="73"/>
      </c>
      <c r="U242">
        <f ca="1" t="shared" si="74"/>
      </c>
      <c r="V242">
        <f t="shared" si="75"/>
      </c>
      <c r="W242">
        <f ca="1" t="shared" si="67"/>
      </c>
      <c r="X242">
        <f t="shared" si="76"/>
      </c>
      <c r="AL242">
        <f ca="1" t="shared" si="77"/>
      </c>
    </row>
    <row r="243" spans="1:38" ht="15">
      <c r="A243" s="38">
        <v>242</v>
      </c>
      <c r="B243">
        <f>IF(A243&gt;N$383,"",$D$2*10000+Calculations!A243)</f>
      </c>
      <c r="C243">
        <f t="shared" si="62"/>
      </c>
      <c r="D243" s="59" t="s">
        <v>1042</v>
      </c>
      <c r="E243" s="61" t="s">
        <v>199</v>
      </c>
      <c r="F243" s="59" t="s">
        <v>686</v>
      </c>
      <c r="G243" s="137" t="s">
        <v>118</v>
      </c>
      <c r="H243" s="76">
        <f>Card_main!F48</f>
        <v>0</v>
      </c>
      <c r="I243" s="76" t="str">
        <f>Card_main!G48</f>
        <v>Hab</v>
      </c>
      <c r="J243" s="76" t="str">
        <f>Card_main!H48</f>
        <v>Com</v>
      </c>
      <c r="K243">
        <f t="shared" si="63"/>
      </c>
      <c r="L243">
        <f t="shared" si="64"/>
      </c>
      <c r="M243">
        <f t="shared" si="65"/>
      </c>
      <c r="N243">
        <f t="shared" si="66"/>
        <v>0.23800000000000018</v>
      </c>
      <c r="O243">
        <f t="shared" si="68"/>
        <v>224</v>
      </c>
      <c r="P243" s="38">
        <f t="shared" si="69"/>
      </c>
      <c r="Q243" s="38">
        <f t="shared" si="70"/>
      </c>
      <c r="R243">
        <f ca="1" t="shared" si="71"/>
      </c>
      <c r="S243">
        <f ca="1" t="shared" si="72"/>
      </c>
      <c r="T243">
        <f ca="1" t="shared" si="73"/>
      </c>
      <c r="U243">
        <f ca="1" t="shared" si="74"/>
      </c>
      <c r="V243">
        <f t="shared" si="75"/>
      </c>
      <c r="W243">
        <f ca="1" t="shared" si="67"/>
      </c>
      <c r="X243">
        <f t="shared" si="76"/>
      </c>
      <c r="AL243">
        <f ca="1" t="shared" si="77"/>
      </c>
    </row>
    <row r="244" spans="1:38" ht="15">
      <c r="A244">
        <v>243</v>
      </c>
      <c r="B244">
        <f>IF(A244&gt;N$383,"",$D$2*10000+Calculations!A244)</f>
      </c>
      <c r="C244">
        <f t="shared" si="62"/>
      </c>
      <c r="D244" s="59" t="s">
        <v>1043</v>
      </c>
      <c r="E244" s="61" t="s">
        <v>550</v>
      </c>
      <c r="F244" s="59" t="s">
        <v>687</v>
      </c>
      <c r="G244" s="137" t="s">
        <v>119</v>
      </c>
      <c r="H244" s="76">
        <f>Card_main!F49</f>
        <v>0</v>
      </c>
      <c r="I244" s="76" t="str">
        <f>Card_main!G49</f>
        <v>Hab</v>
      </c>
      <c r="J244" s="76" t="str">
        <f>Card_main!H49</f>
        <v>Com</v>
      </c>
      <c r="K244">
        <f t="shared" si="63"/>
      </c>
      <c r="L244">
        <f t="shared" si="64"/>
      </c>
      <c r="M244">
        <f t="shared" si="65"/>
      </c>
      <c r="N244">
        <f t="shared" si="66"/>
        <v>0.23900000000000018</v>
      </c>
      <c r="O244">
        <f t="shared" si="68"/>
        <v>225</v>
      </c>
      <c r="P244" s="38">
        <f t="shared" si="69"/>
      </c>
      <c r="Q244" s="38">
        <f t="shared" si="70"/>
      </c>
      <c r="R244">
        <f ca="1" t="shared" si="71"/>
      </c>
      <c r="S244">
        <f ca="1" t="shared" si="72"/>
      </c>
      <c r="T244">
        <f ca="1" t="shared" si="73"/>
      </c>
      <c r="U244">
        <f ca="1" t="shared" si="74"/>
      </c>
      <c r="V244">
        <f t="shared" si="75"/>
      </c>
      <c r="W244">
        <f ca="1" t="shared" si="67"/>
      </c>
      <c r="X244">
        <f t="shared" si="76"/>
      </c>
      <c r="AL244">
        <f ca="1" t="shared" si="77"/>
      </c>
    </row>
    <row r="245" spans="1:38" ht="15">
      <c r="A245">
        <v>244</v>
      </c>
      <c r="B245">
        <f>IF(A245&gt;N$383,"",$D$2*10000+Calculations!A245)</f>
      </c>
      <c r="C245">
        <f t="shared" si="62"/>
      </c>
      <c r="D245" s="59" t="s">
        <v>1044</v>
      </c>
      <c r="E245" s="61" t="s">
        <v>688</v>
      </c>
      <c r="F245" s="59" t="s">
        <v>689</v>
      </c>
      <c r="G245" s="137" t="s">
        <v>120</v>
      </c>
      <c r="H245" s="76">
        <f>Card_main!F50</f>
        <v>0</v>
      </c>
      <c r="I245" s="76" t="str">
        <f>Card_main!G50</f>
        <v>Hab</v>
      </c>
      <c r="J245" s="76" t="str">
        <f>Card_main!H50</f>
        <v>Com</v>
      </c>
      <c r="K245">
        <f t="shared" si="63"/>
      </c>
      <c r="L245">
        <f t="shared" si="64"/>
      </c>
      <c r="M245">
        <f t="shared" si="65"/>
      </c>
      <c r="N245">
        <f t="shared" si="66"/>
        <v>0.24000000000000019</v>
      </c>
      <c r="O245">
        <f t="shared" si="68"/>
        <v>226</v>
      </c>
      <c r="P245" s="38">
        <f t="shared" si="69"/>
      </c>
      <c r="Q245" s="38">
        <f t="shared" si="70"/>
      </c>
      <c r="R245">
        <f ca="1" t="shared" si="71"/>
      </c>
      <c r="S245">
        <f ca="1" t="shared" si="72"/>
      </c>
      <c r="T245">
        <f ca="1" t="shared" si="73"/>
      </c>
      <c r="U245">
        <f ca="1" t="shared" si="74"/>
      </c>
      <c r="V245">
        <f t="shared" si="75"/>
      </c>
      <c r="W245">
        <f ca="1" t="shared" si="67"/>
      </c>
      <c r="X245">
        <f t="shared" si="76"/>
      </c>
      <c r="AL245">
        <f ca="1" t="shared" si="77"/>
      </c>
    </row>
    <row r="246" spans="1:38" ht="15">
      <c r="A246" s="38">
        <v>245</v>
      </c>
      <c r="B246">
        <f>IF(A246&gt;N$383,"",$D$2*10000+Calculations!A246)</f>
      </c>
      <c r="C246">
        <f t="shared" si="62"/>
      </c>
      <c r="D246" s="59" t="s">
        <v>1045</v>
      </c>
      <c r="E246" s="61" t="s">
        <v>690</v>
      </c>
      <c r="F246" s="59" t="s">
        <v>691</v>
      </c>
      <c r="G246" s="137" t="s">
        <v>692</v>
      </c>
      <c r="H246" s="76">
        <f>Card_main!F51</f>
        <v>0</v>
      </c>
      <c r="I246" s="76" t="str">
        <f>Card_main!G51</f>
        <v>Hab</v>
      </c>
      <c r="J246" s="76" t="str">
        <f>Card_main!H51</f>
        <v>Com</v>
      </c>
      <c r="K246">
        <f t="shared" si="63"/>
      </c>
      <c r="L246">
        <f t="shared" si="64"/>
      </c>
      <c r="M246">
        <f t="shared" si="65"/>
      </c>
      <c r="N246">
        <f t="shared" si="66"/>
        <v>0.2410000000000002</v>
      </c>
      <c r="O246">
        <f t="shared" si="68"/>
        <v>227</v>
      </c>
      <c r="P246" s="38">
        <f t="shared" si="69"/>
      </c>
      <c r="Q246" s="38">
        <f t="shared" si="70"/>
      </c>
      <c r="R246">
        <f ca="1" t="shared" si="71"/>
      </c>
      <c r="S246">
        <f ca="1" t="shared" si="72"/>
      </c>
      <c r="T246">
        <f ca="1" t="shared" si="73"/>
      </c>
      <c r="U246">
        <f ca="1" t="shared" si="74"/>
      </c>
      <c r="V246">
        <f t="shared" si="75"/>
      </c>
      <c r="W246">
        <f ca="1" t="shared" si="67"/>
      </c>
      <c r="X246">
        <f t="shared" si="76"/>
      </c>
      <c r="AL246">
        <f ca="1" t="shared" si="77"/>
      </c>
    </row>
    <row r="247" spans="1:38" ht="15">
      <c r="A247">
        <v>246</v>
      </c>
      <c r="B247">
        <f>IF(A247&gt;N$383,"",$D$2*10000+Calculations!A247)</f>
      </c>
      <c r="C247">
        <f t="shared" si="62"/>
      </c>
      <c r="D247" s="59" t="s">
        <v>1046</v>
      </c>
      <c r="E247" s="61" t="s">
        <v>246</v>
      </c>
      <c r="F247" s="59" t="s">
        <v>693</v>
      </c>
      <c r="G247" s="137" t="s">
        <v>61</v>
      </c>
      <c r="H247" s="76">
        <f>Card_main!F52</f>
        <v>0</v>
      </c>
      <c r="I247" s="76" t="str">
        <f>Card_main!G52</f>
        <v>Hab</v>
      </c>
      <c r="J247" s="76" t="str">
        <f>Card_main!H52</f>
        <v>Com</v>
      </c>
      <c r="K247">
        <f t="shared" si="63"/>
      </c>
      <c r="L247">
        <f t="shared" si="64"/>
      </c>
      <c r="M247">
        <f t="shared" si="65"/>
      </c>
      <c r="N247">
        <f t="shared" si="66"/>
        <v>0.2420000000000002</v>
      </c>
      <c r="O247">
        <f t="shared" si="68"/>
        <v>228</v>
      </c>
      <c r="P247" s="38">
        <f t="shared" si="69"/>
      </c>
      <c r="Q247" s="38">
        <f t="shared" si="70"/>
      </c>
      <c r="R247">
        <f ca="1" t="shared" si="71"/>
      </c>
      <c r="S247">
        <f ca="1" t="shared" si="72"/>
      </c>
      <c r="T247">
        <f ca="1" t="shared" si="73"/>
      </c>
      <c r="U247">
        <f ca="1" t="shared" si="74"/>
      </c>
      <c r="V247">
        <f t="shared" si="75"/>
      </c>
      <c r="W247">
        <f ca="1" t="shared" si="67"/>
      </c>
      <c r="X247">
        <f t="shared" si="76"/>
      </c>
      <c r="AL247">
        <f ca="1" t="shared" si="77"/>
      </c>
    </row>
    <row r="248" spans="1:38" ht="15">
      <c r="A248">
        <v>247</v>
      </c>
      <c r="B248">
        <f>IF(A248&gt;N$383,"",$D$2*10000+Calculations!A248)</f>
      </c>
      <c r="C248">
        <f t="shared" si="62"/>
      </c>
      <c r="D248" s="59" t="s">
        <v>1047</v>
      </c>
      <c r="E248" s="64" t="s">
        <v>535</v>
      </c>
      <c r="F248" s="59" t="s">
        <v>694</v>
      </c>
      <c r="G248" s="137" t="s">
        <v>1</v>
      </c>
      <c r="H248" s="76">
        <f>Card_main!F53</f>
        <v>0</v>
      </c>
      <c r="I248" s="76" t="str">
        <f>Card_main!G53</f>
        <v>Hab</v>
      </c>
      <c r="J248" s="76" t="str">
        <f>Card_main!H53</f>
        <v>Com</v>
      </c>
      <c r="K248">
        <f t="shared" si="63"/>
      </c>
      <c r="L248">
        <f t="shared" si="64"/>
      </c>
      <c r="M248">
        <f t="shared" si="65"/>
      </c>
      <c r="N248">
        <f t="shared" si="66"/>
        <v>0.2430000000000002</v>
      </c>
      <c r="O248">
        <f t="shared" si="68"/>
        <v>229</v>
      </c>
      <c r="P248" s="38">
        <f t="shared" si="69"/>
      </c>
      <c r="Q248" s="38">
        <f t="shared" si="70"/>
      </c>
      <c r="R248">
        <f ca="1" t="shared" si="71"/>
      </c>
      <c r="S248">
        <f ca="1" t="shared" si="72"/>
      </c>
      <c r="T248">
        <f ca="1" t="shared" si="73"/>
      </c>
      <c r="U248">
        <f ca="1" t="shared" si="74"/>
      </c>
      <c r="V248">
        <f t="shared" si="75"/>
      </c>
      <c r="W248">
        <f ca="1" t="shared" si="67"/>
      </c>
      <c r="X248">
        <f t="shared" si="76"/>
      </c>
      <c r="AL248">
        <f ca="1" t="shared" si="77"/>
      </c>
    </row>
    <row r="249" spans="1:38" ht="15">
      <c r="A249" s="38">
        <v>248</v>
      </c>
      <c r="B249">
        <f>IF(A249&gt;N$383,"",$D$2*10000+Calculations!A249)</f>
      </c>
      <c r="C249">
        <f t="shared" si="62"/>
      </c>
      <c r="D249" s="59" t="s">
        <v>1048</v>
      </c>
      <c r="E249" s="61" t="s">
        <v>1471</v>
      </c>
      <c r="F249" s="59" t="s">
        <v>695</v>
      </c>
      <c r="G249" s="137" t="s">
        <v>696</v>
      </c>
      <c r="H249" s="76">
        <f>Card_main!F54</f>
        <v>0</v>
      </c>
      <c r="I249" s="76" t="str">
        <f>Card_main!G54</f>
        <v>Hab</v>
      </c>
      <c r="J249" s="76" t="str">
        <f>Card_main!H54</f>
        <v>Com</v>
      </c>
      <c r="K249">
        <f t="shared" si="63"/>
      </c>
      <c r="L249">
        <f t="shared" si="64"/>
      </c>
      <c r="M249">
        <f t="shared" si="65"/>
      </c>
      <c r="N249">
        <f t="shared" si="66"/>
        <v>0.2440000000000002</v>
      </c>
      <c r="O249">
        <f t="shared" si="68"/>
        <v>230</v>
      </c>
      <c r="P249" s="38">
        <f t="shared" si="69"/>
      </c>
      <c r="Q249" s="38">
        <f t="shared" si="70"/>
      </c>
      <c r="R249">
        <f ca="1" t="shared" si="71"/>
      </c>
      <c r="S249">
        <f ca="1" t="shared" si="72"/>
      </c>
      <c r="T249">
        <f ca="1" t="shared" si="73"/>
      </c>
      <c r="U249">
        <f ca="1" t="shared" si="74"/>
      </c>
      <c r="V249">
        <f t="shared" si="75"/>
      </c>
      <c r="W249">
        <f ca="1" t="shared" si="67"/>
      </c>
      <c r="X249">
        <f t="shared" si="76"/>
      </c>
      <c r="AL249">
        <f ca="1" t="shared" si="77"/>
      </c>
    </row>
    <row r="250" spans="1:38" ht="15">
      <c r="A250">
        <v>249</v>
      </c>
      <c r="B250">
        <f>IF(A250&gt;N$383,"",$D$2*10000+Calculations!A250)</f>
      </c>
      <c r="C250">
        <f t="shared" si="62"/>
      </c>
      <c r="D250" s="59" t="s">
        <v>1049</v>
      </c>
      <c r="E250" s="61" t="s">
        <v>697</v>
      </c>
      <c r="F250" s="59" t="s">
        <v>698</v>
      </c>
      <c r="G250" s="137" t="s">
        <v>699</v>
      </c>
      <c r="H250" s="76">
        <f>Card_main!F55</f>
        <v>0</v>
      </c>
      <c r="I250" s="76" t="str">
        <f>Card_main!G55</f>
        <v>Hab</v>
      </c>
      <c r="J250" s="76" t="str">
        <f>Card_main!H55</f>
        <v>Com</v>
      </c>
      <c r="K250">
        <f t="shared" si="63"/>
      </c>
      <c r="L250">
        <f t="shared" si="64"/>
      </c>
      <c r="M250">
        <f t="shared" si="65"/>
      </c>
      <c r="N250">
        <f t="shared" si="66"/>
        <v>0.2450000000000002</v>
      </c>
      <c r="O250">
        <f t="shared" si="68"/>
        <v>231</v>
      </c>
      <c r="P250" s="38">
        <f t="shared" si="69"/>
      </c>
      <c r="Q250" s="38">
        <f t="shared" si="70"/>
      </c>
      <c r="R250">
        <f ca="1" t="shared" si="71"/>
      </c>
      <c r="S250">
        <f ca="1" t="shared" si="72"/>
      </c>
      <c r="T250">
        <f ca="1" t="shared" si="73"/>
      </c>
      <c r="U250">
        <f ca="1" t="shared" si="74"/>
      </c>
      <c r="V250">
        <f t="shared" si="75"/>
      </c>
      <c r="W250">
        <f ca="1" t="shared" si="67"/>
      </c>
      <c r="X250">
        <f t="shared" si="76"/>
      </c>
      <c r="AL250">
        <f ca="1" t="shared" si="77"/>
      </c>
    </row>
    <row r="251" spans="1:38" ht="15">
      <c r="A251">
        <v>250</v>
      </c>
      <c r="B251">
        <f>IF(A251&gt;N$383,"",$D$2*10000+Calculations!A251)</f>
      </c>
      <c r="C251">
        <f t="shared" si="62"/>
      </c>
      <c r="D251" s="59" t="s">
        <v>1361</v>
      </c>
      <c r="E251" s="61" t="s">
        <v>1362</v>
      </c>
      <c r="F251" s="59" t="s">
        <v>1363</v>
      </c>
      <c r="G251" s="137" t="s">
        <v>1364</v>
      </c>
      <c r="H251" s="76">
        <f>Card_main!F56</f>
        <v>0</v>
      </c>
      <c r="I251" s="76" t="str">
        <f>Card_main!G56</f>
        <v>Hab</v>
      </c>
      <c r="J251" s="76" t="str">
        <f>Card_main!H56</f>
        <v>Com</v>
      </c>
      <c r="K251">
        <f t="shared" si="63"/>
      </c>
      <c r="L251">
        <f t="shared" si="64"/>
      </c>
      <c r="M251">
        <f t="shared" si="65"/>
      </c>
      <c r="N251">
        <f t="shared" si="66"/>
        <v>0.2460000000000002</v>
      </c>
      <c r="O251">
        <f t="shared" si="68"/>
        <v>232</v>
      </c>
      <c r="P251" s="38">
        <f t="shared" si="69"/>
      </c>
      <c r="Q251" s="38">
        <f t="shared" si="70"/>
      </c>
      <c r="R251">
        <f ca="1" t="shared" si="71"/>
      </c>
      <c r="S251">
        <f ca="1" t="shared" si="72"/>
      </c>
      <c r="T251">
        <f ca="1" t="shared" si="73"/>
      </c>
      <c r="U251">
        <f ca="1" t="shared" si="74"/>
      </c>
      <c r="V251">
        <f t="shared" si="75"/>
      </c>
      <c r="W251">
        <f ca="1" t="shared" si="67"/>
      </c>
      <c r="X251">
        <f t="shared" si="76"/>
      </c>
      <c r="AL251">
        <f ca="1" t="shared" si="77"/>
      </c>
    </row>
    <row r="252" spans="1:38" ht="15">
      <c r="A252" s="38">
        <v>251</v>
      </c>
      <c r="B252">
        <f>IF(A252&gt;N$383,"",$D$2*10000+Calculations!A252)</f>
      </c>
      <c r="C252">
        <f t="shared" si="62"/>
      </c>
      <c r="D252" s="59" t="s">
        <v>1365</v>
      </c>
      <c r="E252" s="61" t="s">
        <v>1366</v>
      </c>
      <c r="F252" s="59" t="s">
        <v>1367</v>
      </c>
      <c r="G252" s="137" t="s">
        <v>1368</v>
      </c>
      <c r="H252" s="76">
        <f>Card_main!F57</f>
        <v>0</v>
      </c>
      <c r="I252" s="76" t="str">
        <f>Card_main!G57</f>
        <v>Hab</v>
      </c>
      <c r="J252" s="76" t="str">
        <f>Card_main!H57</f>
        <v>Com</v>
      </c>
      <c r="K252">
        <f t="shared" si="63"/>
      </c>
      <c r="L252">
        <f t="shared" si="64"/>
      </c>
      <c r="M252">
        <f t="shared" si="65"/>
      </c>
      <c r="N252">
        <f t="shared" si="66"/>
        <v>0.2470000000000002</v>
      </c>
      <c r="O252">
        <f t="shared" si="68"/>
        <v>233</v>
      </c>
      <c r="P252" s="38">
        <f t="shared" si="69"/>
      </c>
      <c r="Q252" s="38">
        <f t="shared" si="70"/>
      </c>
      <c r="R252">
        <f ca="1" t="shared" si="71"/>
      </c>
      <c r="S252">
        <f ca="1" t="shared" si="72"/>
      </c>
      <c r="T252">
        <f ca="1" t="shared" si="73"/>
      </c>
      <c r="U252">
        <f ca="1" t="shared" si="74"/>
      </c>
      <c r="V252">
        <f t="shared" si="75"/>
      </c>
      <c r="W252">
        <f ca="1" t="shared" si="67"/>
      </c>
      <c r="X252">
        <f t="shared" si="76"/>
      </c>
      <c r="AL252">
        <f ca="1" t="shared" si="77"/>
      </c>
    </row>
    <row r="253" spans="1:38" ht="15">
      <c r="A253">
        <v>252</v>
      </c>
      <c r="B253">
        <f>IF(A253&gt;N$383,"",$D$2*10000+Calculations!A253)</f>
      </c>
      <c r="C253">
        <f t="shared" si="62"/>
      </c>
      <c r="D253" s="59" t="s">
        <v>1369</v>
      </c>
      <c r="E253" s="61" t="s">
        <v>1370</v>
      </c>
      <c r="F253" s="59" t="s">
        <v>1371</v>
      </c>
      <c r="G253" s="137" t="s">
        <v>1372</v>
      </c>
      <c r="H253" s="76">
        <f>Card_main!F58</f>
        <v>0</v>
      </c>
      <c r="I253" s="76" t="str">
        <f>Card_main!G58</f>
        <v>Hab</v>
      </c>
      <c r="J253" s="76" t="str">
        <f>Card_main!H58</f>
        <v>Com</v>
      </c>
      <c r="K253">
        <f t="shared" si="63"/>
      </c>
      <c r="L253">
        <f t="shared" si="64"/>
      </c>
      <c r="M253">
        <f t="shared" si="65"/>
      </c>
      <c r="N253">
        <f t="shared" si="66"/>
        <v>0.2480000000000002</v>
      </c>
      <c r="O253">
        <f t="shared" si="68"/>
        <v>234</v>
      </c>
      <c r="P253" s="38">
        <f t="shared" si="69"/>
      </c>
      <c r="Q253" s="38">
        <f t="shared" si="70"/>
      </c>
      <c r="R253">
        <f ca="1" t="shared" si="71"/>
      </c>
      <c r="S253">
        <f ca="1" t="shared" si="72"/>
      </c>
      <c r="T253">
        <f ca="1" t="shared" si="73"/>
      </c>
      <c r="U253">
        <f ca="1" t="shared" si="74"/>
      </c>
      <c r="V253">
        <f t="shared" si="75"/>
      </c>
      <c r="W253">
        <f ca="1" t="shared" si="67"/>
      </c>
      <c r="X253">
        <f t="shared" si="76"/>
      </c>
      <c r="AL253">
        <f ca="1" t="shared" si="77"/>
      </c>
    </row>
    <row r="254" spans="1:38" ht="15">
      <c r="A254">
        <v>253</v>
      </c>
      <c r="B254">
        <f>IF(A254&gt;N$383,"",$D$2*10000+Calculations!A254)</f>
      </c>
      <c r="C254">
        <f t="shared" si="62"/>
      </c>
      <c r="D254" s="59" t="s">
        <v>1373</v>
      </c>
      <c r="E254" s="61" t="s">
        <v>1374</v>
      </c>
      <c r="F254" s="59" t="s">
        <v>1375</v>
      </c>
      <c r="G254" s="137" t="s">
        <v>1376</v>
      </c>
      <c r="H254" s="76">
        <f>Card_main!F59</f>
        <v>0</v>
      </c>
      <c r="I254" s="76" t="str">
        <f>Card_main!G59</f>
        <v>Hab</v>
      </c>
      <c r="J254" s="76" t="str">
        <f>Card_main!H59</f>
        <v>Com</v>
      </c>
      <c r="K254">
        <f t="shared" si="63"/>
      </c>
      <c r="L254">
        <f t="shared" si="64"/>
      </c>
      <c r="M254">
        <f t="shared" si="65"/>
      </c>
      <c r="N254">
        <f t="shared" si="66"/>
        <v>0.2490000000000002</v>
      </c>
      <c r="O254">
        <f t="shared" si="68"/>
        <v>235</v>
      </c>
      <c r="P254" s="38">
        <f t="shared" si="69"/>
      </c>
      <c r="Q254" s="38">
        <f t="shared" si="70"/>
      </c>
      <c r="R254">
        <f ca="1" t="shared" si="71"/>
      </c>
      <c r="S254">
        <f ca="1" t="shared" si="72"/>
      </c>
      <c r="T254">
        <f ca="1" t="shared" si="73"/>
      </c>
      <c r="U254">
        <f ca="1" t="shared" si="74"/>
      </c>
      <c r="V254">
        <f t="shared" si="75"/>
      </c>
      <c r="W254">
        <f ca="1" t="shared" si="67"/>
      </c>
      <c r="X254">
        <f t="shared" si="76"/>
      </c>
      <c r="AL254">
        <f ca="1" t="shared" si="77"/>
      </c>
    </row>
    <row r="255" spans="1:38" ht="15">
      <c r="A255" s="38">
        <v>254</v>
      </c>
      <c r="B255">
        <f>IF(A255&gt;N$383,"",$D$2*10000+Calculations!A255)</f>
      </c>
      <c r="C255">
        <f t="shared" si="62"/>
      </c>
      <c r="D255" s="59" t="s">
        <v>1050</v>
      </c>
      <c r="E255" s="61" t="s">
        <v>1377</v>
      </c>
      <c r="F255" s="59" t="s">
        <v>700</v>
      </c>
      <c r="G255" s="137" t="s">
        <v>701</v>
      </c>
      <c r="H255" s="76">
        <f>Card_main!F60</f>
        <v>0</v>
      </c>
      <c r="I255" s="76" t="str">
        <f>Card_main!G60</f>
        <v>Hab</v>
      </c>
      <c r="J255" s="76" t="str">
        <f>Card_main!H60</f>
        <v>Com</v>
      </c>
      <c r="K255">
        <f t="shared" si="63"/>
      </c>
      <c r="L255">
        <f t="shared" si="64"/>
      </c>
      <c r="M255">
        <f t="shared" si="65"/>
      </c>
      <c r="N255">
        <f t="shared" si="66"/>
        <v>0.25000000000000017</v>
      </c>
      <c r="O255">
        <f t="shared" si="68"/>
        <v>236</v>
      </c>
      <c r="P255" s="38">
        <f t="shared" si="69"/>
      </c>
      <c r="Q255" s="38">
        <f t="shared" si="70"/>
      </c>
      <c r="R255">
        <f ca="1" t="shared" si="71"/>
      </c>
      <c r="S255">
        <f ca="1" t="shared" si="72"/>
      </c>
      <c r="T255">
        <f ca="1" t="shared" si="73"/>
      </c>
      <c r="U255">
        <f ca="1" t="shared" si="74"/>
      </c>
      <c r="V255">
        <f t="shared" si="75"/>
      </c>
      <c r="W255">
        <f ca="1" t="shared" si="67"/>
      </c>
      <c r="X255">
        <f t="shared" si="76"/>
      </c>
      <c r="AL255">
        <f ca="1" t="shared" si="77"/>
      </c>
    </row>
    <row r="256" spans="1:38" ht="15">
      <c r="A256">
        <v>255</v>
      </c>
      <c r="B256">
        <f>IF(A256&gt;N$383,"",$D$2*10000+Calculations!A256)</f>
      </c>
      <c r="C256">
        <f t="shared" si="62"/>
      </c>
      <c r="D256" s="59" t="s">
        <v>1051</v>
      </c>
      <c r="E256" s="68" t="s">
        <v>702</v>
      </c>
      <c r="F256" s="59" t="s">
        <v>703</v>
      </c>
      <c r="G256" s="137" t="s">
        <v>704</v>
      </c>
      <c r="H256" s="76">
        <f>Card_main!F61</f>
        <v>0</v>
      </c>
      <c r="I256" s="76" t="str">
        <f>Card_main!G61</f>
        <v>Hab</v>
      </c>
      <c r="J256" s="76" t="str">
        <f>Card_main!H61</f>
        <v>Com</v>
      </c>
      <c r="K256">
        <f t="shared" si="63"/>
      </c>
      <c r="L256">
        <f t="shared" si="64"/>
      </c>
      <c r="M256">
        <f t="shared" si="65"/>
      </c>
      <c r="N256">
        <f t="shared" si="66"/>
        <v>0.25100000000000017</v>
      </c>
      <c r="O256">
        <f t="shared" si="68"/>
        <v>237</v>
      </c>
      <c r="P256" s="38">
        <f t="shared" si="69"/>
      </c>
      <c r="Q256" s="38">
        <f t="shared" si="70"/>
      </c>
      <c r="R256">
        <f ca="1" t="shared" si="71"/>
      </c>
      <c r="S256">
        <f ca="1" t="shared" si="72"/>
      </c>
      <c r="T256">
        <f ca="1" t="shared" si="73"/>
      </c>
      <c r="U256">
        <f ca="1" t="shared" si="74"/>
      </c>
      <c r="V256">
        <f t="shared" si="75"/>
      </c>
      <c r="W256">
        <f ca="1" t="shared" si="67"/>
      </c>
      <c r="X256">
        <f t="shared" si="76"/>
      </c>
      <c r="AL256">
        <f ca="1" t="shared" si="77"/>
      </c>
    </row>
    <row r="257" spans="1:38" ht="15">
      <c r="A257">
        <v>256</v>
      </c>
      <c r="B257">
        <f>IF(A257&gt;N$383,"",$D$2*10000+Calculations!A257)</f>
      </c>
      <c r="C257">
        <f t="shared" si="62"/>
      </c>
      <c r="D257" s="59" t="s">
        <v>1052</v>
      </c>
      <c r="E257" s="60" t="s">
        <v>705</v>
      </c>
      <c r="F257" s="59" t="s">
        <v>706</v>
      </c>
      <c r="G257" s="137" t="s">
        <v>130</v>
      </c>
      <c r="H257" s="76">
        <f>Card_main!F62</f>
        <v>0</v>
      </c>
      <c r="I257" s="76" t="str">
        <f>Card_main!G62</f>
        <v>Hab</v>
      </c>
      <c r="J257" s="76" t="str">
        <f>Card_main!H62</f>
        <v>Com</v>
      </c>
      <c r="K257">
        <f t="shared" si="63"/>
      </c>
      <c r="L257">
        <f t="shared" si="64"/>
      </c>
      <c r="M257">
        <f t="shared" si="65"/>
      </c>
      <c r="N257">
        <f t="shared" si="66"/>
        <v>0.25200000000000017</v>
      </c>
      <c r="O257">
        <f t="shared" si="68"/>
        <v>238</v>
      </c>
      <c r="P257" s="38">
        <f t="shared" si="69"/>
      </c>
      <c r="Q257" s="38">
        <f t="shared" si="70"/>
      </c>
      <c r="R257">
        <f ca="1" t="shared" si="71"/>
      </c>
      <c r="S257">
        <f ca="1" t="shared" si="72"/>
      </c>
      <c r="T257">
        <f ca="1" t="shared" si="73"/>
      </c>
      <c r="U257">
        <f ca="1" t="shared" si="74"/>
      </c>
      <c r="V257">
        <f t="shared" si="75"/>
      </c>
      <c r="W257">
        <f ca="1" t="shared" si="67"/>
      </c>
      <c r="X257">
        <f t="shared" si="76"/>
      </c>
      <c r="AL257">
        <f ca="1" t="shared" si="77"/>
      </c>
    </row>
    <row r="258" spans="1:38" ht="15">
      <c r="A258" s="38">
        <v>257</v>
      </c>
      <c r="B258">
        <f>IF(A258&gt;N$383,"",$D$2*10000+Calculations!A258)</f>
      </c>
      <c r="C258">
        <f t="shared" si="62"/>
      </c>
      <c r="D258" s="59" t="s">
        <v>1053</v>
      </c>
      <c r="E258" s="61" t="s">
        <v>707</v>
      </c>
      <c r="F258" s="59" t="s">
        <v>708</v>
      </c>
      <c r="G258" s="137" t="s">
        <v>121</v>
      </c>
      <c r="H258" s="76">
        <f>Card_main!F63</f>
        <v>0</v>
      </c>
      <c r="I258" s="76" t="str">
        <f>Card_main!G63</f>
        <v>Hab</v>
      </c>
      <c r="J258" s="76" t="str">
        <f>Card_main!H63</f>
        <v>Com</v>
      </c>
      <c r="K258">
        <f t="shared" si="63"/>
      </c>
      <c r="L258">
        <f t="shared" si="64"/>
      </c>
      <c r="M258">
        <f t="shared" si="65"/>
      </c>
      <c r="N258">
        <f t="shared" si="66"/>
        <v>0.25300000000000017</v>
      </c>
      <c r="O258">
        <f t="shared" si="68"/>
        <v>239</v>
      </c>
      <c r="P258" s="38">
        <f t="shared" si="69"/>
      </c>
      <c r="Q258" s="38">
        <f t="shared" si="70"/>
      </c>
      <c r="R258">
        <f ca="1" t="shared" si="71"/>
      </c>
      <c r="S258">
        <f ca="1" t="shared" si="72"/>
      </c>
      <c r="T258">
        <f ca="1" t="shared" si="73"/>
      </c>
      <c r="U258">
        <f ca="1" t="shared" si="74"/>
      </c>
      <c r="V258">
        <f t="shared" si="75"/>
      </c>
      <c r="W258">
        <f ca="1" t="shared" si="67"/>
      </c>
      <c r="X258">
        <f t="shared" si="76"/>
      </c>
      <c r="AL258">
        <f ca="1" t="shared" si="77"/>
      </c>
    </row>
    <row r="259" spans="1:38" ht="15">
      <c r="A259">
        <v>258</v>
      </c>
      <c r="B259">
        <f>IF(A259&gt;N$383,"",$D$2*10000+Calculations!A259)</f>
      </c>
      <c r="C259">
        <f aca="true" t="shared" si="78" ref="C259:C322">IF(A259&gt;N$383,"",IF(A259&gt;F$2,A259-F$2+19,A259+4))</f>
      </c>
      <c r="D259" s="59" t="s">
        <v>1054</v>
      </c>
      <c r="E259" s="61" t="s">
        <v>441</v>
      </c>
      <c r="F259" s="59" t="s">
        <v>710</v>
      </c>
      <c r="G259" s="137" t="s">
        <v>122</v>
      </c>
      <c r="H259" s="76">
        <f>Card_main!F64</f>
        <v>0</v>
      </c>
      <c r="I259" s="76" t="str">
        <f>Card_main!G64</f>
        <v>Hab</v>
      </c>
      <c r="J259" s="76" t="str">
        <f>Card_main!H64</f>
        <v>Com</v>
      </c>
      <c r="K259">
        <f t="shared" si="63"/>
      </c>
      <c r="L259">
        <f t="shared" si="64"/>
      </c>
      <c r="M259">
        <f t="shared" si="65"/>
      </c>
      <c r="N259">
        <f t="shared" si="66"/>
        <v>0.25400000000000017</v>
      </c>
      <c r="O259">
        <f t="shared" si="68"/>
        <v>240</v>
      </c>
      <c r="P259" s="38">
        <f t="shared" si="69"/>
      </c>
      <c r="Q259" s="38">
        <f t="shared" si="70"/>
      </c>
      <c r="R259">
        <f ca="1" t="shared" si="71"/>
      </c>
      <c r="S259">
        <f ca="1" t="shared" si="72"/>
      </c>
      <c r="T259">
        <f ca="1" t="shared" si="73"/>
      </c>
      <c r="U259">
        <f ca="1" t="shared" si="74"/>
      </c>
      <c r="V259">
        <f t="shared" si="75"/>
      </c>
      <c r="W259">
        <f ca="1" t="shared" si="67"/>
      </c>
      <c r="X259">
        <f t="shared" si="76"/>
      </c>
      <c r="AL259">
        <f ca="1" t="shared" si="77"/>
      </c>
    </row>
    <row r="260" spans="1:38" ht="15">
      <c r="A260">
        <v>259</v>
      </c>
      <c r="B260">
        <f>IF(A260&gt;N$383,"",$D$2*10000+Calculations!A260)</f>
      </c>
      <c r="C260">
        <f t="shared" si="78"/>
      </c>
      <c r="D260" s="59" t="s">
        <v>1055</v>
      </c>
      <c r="E260" s="61" t="s">
        <v>642</v>
      </c>
      <c r="F260" s="59" t="s">
        <v>711</v>
      </c>
      <c r="G260" s="137" t="s">
        <v>132</v>
      </c>
      <c r="H260" s="76">
        <f>Card_main!F65</f>
        <v>0</v>
      </c>
      <c r="I260" s="76" t="str">
        <f>Card_main!G65</f>
        <v>Hab</v>
      </c>
      <c r="J260" s="76" t="str">
        <f>Card_main!H65</f>
        <v>Com</v>
      </c>
      <c r="K260">
        <f t="shared" si="63"/>
      </c>
      <c r="L260">
        <f t="shared" si="64"/>
      </c>
      <c r="M260">
        <f t="shared" si="65"/>
      </c>
      <c r="N260">
        <f t="shared" si="66"/>
        <v>0.25500000000000017</v>
      </c>
      <c r="O260">
        <f t="shared" si="68"/>
        <v>241</v>
      </c>
      <c r="P260" s="38">
        <f t="shared" si="69"/>
      </c>
      <c r="Q260" s="38">
        <f t="shared" si="70"/>
      </c>
      <c r="R260">
        <f ca="1" t="shared" si="71"/>
      </c>
      <c r="S260">
        <f ca="1" t="shared" si="72"/>
      </c>
      <c r="T260">
        <f ca="1" t="shared" si="73"/>
      </c>
      <c r="U260">
        <f ca="1" t="shared" si="74"/>
      </c>
      <c r="V260">
        <f t="shared" si="75"/>
      </c>
      <c r="W260">
        <f ca="1" t="shared" si="67"/>
      </c>
      <c r="X260">
        <f t="shared" si="76"/>
      </c>
      <c r="AL260">
        <f ca="1" t="shared" si="77"/>
      </c>
    </row>
    <row r="261" spans="1:38" ht="15">
      <c r="A261" s="38">
        <v>260</v>
      </c>
      <c r="B261">
        <f>IF(A261&gt;N$383,"",$D$2*10000+Calculations!A261)</f>
      </c>
      <c r="C261">
        <f t="shared" si="78"/>
      </c>
      <c r="D261" s="59" t="s">
        <v>1056</v>
      </c>
      <c r="E261" s="61" t="s">
        <v>712</v>
      </c>
      <c r="F261" s="59" t="s">
        <v>713</v>
      </c>
      <c r="G261" s="137" t="s">
        <v>129</v>
      </c>
      <c r="H261" s="76">
        <f>Card_main!F66</f>
        <v>0</v>
      </c>
      <c r="I261" s="76" t="str">
        <f>Card_main!G66</f>
        <v>Hab</v>
      </c>
      <c r="J261" s="76" t="str">
        <f>Card_main!H66</f>
        <v>Com</v>
      </c>
      <c r="K261">
        <f t="shared" si="63"/>
      </c>
      <c r="L261">
        <f t="shared" si="64"/>
      </c>
      <c r="M261">
        <f t="shared" si="65"/>
      </c>
      <c r="N261">
        <f t="shared" si="66"/>
        <v>0.25600000000000017</v>
      </c>
      <c r="O261">
        <f t="shared" si="68"/>
        <v>242</v>
      </c>
      <c r="P261" s="38">
        <f t="shared" si="69"/>
      </c>
      <c r="Q261" s="38">
        <f t="shared" si="70"/>
      </c>
      <c r="R261">
        <f ca="1" t="shared" si="71"/>
      </c>
      <c r="S261">
        <f ca="1" t="shared" si="72"/>
      </c>
      <c r="T261">
        <f ca="1" t="shared" si="73"/>
      </c>
      <c r="U261">
        <f ca="1" t="shared" si="74"/>
      </c>
      <c r="V261">
        <f t="shared" si="75"/>
      </c>
      <c r="W261">
        <f ca="1" t="shared" si="67"/>
      </c>
      <c r="X261">
        <f t="shared" si="76"/>
      </c>
      <c r="AL261">
        <f ca="1" t="shared" si="77"/>
      </c>
    </row>
    <row r="262" spans="1:38" ht="15">
      <c r="A262">
        <v>261</v>
      </c>
      <c r="B262">
        <f>IF(A262&gt;N$383,"",$D$2*10000+Calculations!A262)</f>
      </c>
      <c r="C262">
        <f t="shared" si="78"/>
      </c>
      <c r="D262" s="59" t="s">
        <v>1057</v>
      </c>
      <c r="E262" s="61" t="s">
        <v>714</v>
      </c>
      <c r="F262" s="59" t="s">
        <v>715</v>
      </c>
      <c r="G262" s="137" t="s">
        <v>123</v>
      </c>
      <c r="H262" s="76">
        <f>Card_main!F67</f>
        <v>0</v>
      </c>
      <c r="I262" s="76" t="str">
        <f>Card_main!G67</f>
        <v>Hab</v>
      </c>
      <c r="J262" s="76" t="str">
        <f>Card_main!H67</f>
        <v>Com</v>
      </c>
      <c r="K262">
        <f t="shared" si="63"/>
      </c>
      <c r="L262">
        <f t="shared" si="64"/>
      </c>
      <c r="M262">
        <f t="shared" si="65"/>
      </c>
      <c r="N262">
        <f t="shared" si="66"/>
        <v>0.2570000000000002</v>
      </c>
      <c r="O262">
        <f t="shared" si="68"/>
        <v>243</v>
      </c>
      <c r="P262" s="38">
        <f t="shared" si="69"/>
      </c>
      <c r="Q262" s="38">
        <f t="shared" si="70"/>
      </c>
      <c r="R262">
        <f ca="1" t="shared" si="71"/>
      </c>
      <c r="S262">
        <f ca="1" t="shared" si="72"/>
      </c>
      <c r="T262">
        <f ca="1" t="shared" si="73"/>
      </c>
      <c r="U262">
        <f ca="1" t="shared" si="74"/>
      </c>
      <c r="V262">
        <f t="shared" si="75"/>
      </c>
      <c r="W262">
        <f ca="1" t="shared" si="67"/>
      </c>
      <c r="X262">
        <f t="shared" si="76"/>
      </c>
      <c r="AL262">
        <f ca="1" t="shared" si="77"/>
      </c>
    </row>
    <row r="263" spans="1:38" ht="15">
      <c r="A263">
        <v>262</v>
      </c>
      <c r="B263">
        <f>IF(A263&gt;N$383,"",$D$2*10000+Calculations!A263)</f>
      </c>
      <c r="C263">
        <f t="shared" si="78"/>
      </c>
      <c r="D263" s="59" t="s">
        <v>1378</v>
      </c>
      <c r="E263" s="61" t="s">
        <v>453</v>
      </c>
      <c r="F263" s="59" t="s">
        <v>1379</v>
      </c>
      <c r="G263" s="137" t="s">
        <v>1380</v>
      </c>
      <c r="H263" s="76">
        <f>Card_main!F68</f>
        <v>0</v>
      </c>
      <c r="I263" s="76" t="str">
        <f>Card_main!G68</f>
        <v>Hab</v>
      </c>
      <c r="J263" s="76" t="str">
        <f>Card_main!H68</f>
        <v>Com</v>
      </c>
      <c r="K263">
        <f t="shared" si="63"/>
      </c>
      <c r="L263">
        <f t="shared" si="64"/>
      </c>
      <c r="M263">
        <f t="shared" si="65"/>
      </c>
      <c r="N263">
        <f t="shared" si="66"/>
        <v>0.2580000000000002</v>
      </c>
      <c r="O263">
        <f t="shared" si="68"/>
        <v>244</v>
      </c>
      <c r="P263" s="38">
        <f t="shared" si="69"/>
      </c>
      <c r="Q263" s="38">
        <f t="shared" si="70"/>
      </c>
      <c r="R263">
        <f ca="1" t="shared" si="71"/>
      </c>
      <c r="S263">
        <f ca="1" t="shared" si="72"/>
      </c>
      <c r="T263">
        <f ca="1" t="shared" si="73"/>
      </c>
      <c r="U263">
        <f ca="1" t="shared" si="74"/>
      </c>
      <c r="V263">
        <f t="shared" si="75"/>
      </c>
      <c r="W263">
        <f ca="1" t="shared" si="67"/>
      </c>
      <c r="X263">
        <f t="shared" si="76"/>
      </c>
      <c r="AL263">
        <f ca="1" t="shared" si="77"/>
      </c>
    </row>
    <row r="264" spans="1:38" ht="15">
      <c r="A264" s="38">
        <v>263</v>
      </c>
      <c r="B264">
        <f>IF(A264&gt;N$383,"",$D$2*10000+Calculations!A264)</f>
      </c>
      <c r="C264">
        <f t="shared" si="78"/>
      </c>
      <c r="D264" s="59" t="s">
        <v>1058</v>
      </c>
      <c r="E264" s="61" t="s">
        <v>716</v>
      </c>
      <c r="F264" s="59" t="s">
        <v>717</v>
      </c>
      <c r="G264" s="137" t="s">
        <v>133</v>
      </c>
      <c r="H264" s="76">
        <f>Card_main!F69</f>
        <v>0</v>
      </c>
      <c r="I264" s="76" t="str">
        <f>Card_main!G69</f>
        <v>Hab</v>
      </c>
      <c r="J264" s="76" t="str">
        <f>Card_main!H69</f>
        <v>Com</v>
      </c>
      <c r="K264">
        <f t="shared" si="63"/>
      </c>
      <c r="L264">
        <f t="shared" si="64"/>
      </c>
      <c r="M264">
        <f t="shared" si="65"/>
      </c>
      <c r="N264">
        <f t="shared" si="66"/>
        <v>0.2590000000000002</v>
      </c>
      <c r="O264">
        <f t="shared" si="68"/>
        <v>245</v>
      </c>
      <c r="P264" s="38">
        <f t="shared" si="69"/>
      </c>
      <c r="Q264" s="38">
        <f t="shared" si="70"/>
      </c>
      <c r="R264">
        <f ca="1" t="shared" si="71"/>
      </c>
      <c r="S264">
        <f ca="1" t="shared" si="72"/>
      </c>
      <c r="T264">
        <f ca="1" t="shared" si="73"/>
      </c>
      <c r="U264">
        <f ca="1" t="shared" si="74"/>
      </c>
      <c r="V264">
        <f t="shared" si="75"/>
      </c>
      <c r="W264">
        <f ca="1" t="shared" si="67"/>
      </c>
      <c r="X264">
        <f t="shared" si="76"/>
      </c>
      <c r="AL264">
        <f ca="1" t="shared" si="77"/>
      </c>
    </row>
    <row r="265" spans="1:38" ht="15">
      <c r="A265">
        <v>264</v>
      </c>
      <c r="B265">
        <f>IF(A265&gt;N$383,"",$D$2*10000+Calculations!A265)</f>
      </c>
      <c r="C265">
        <f t="shared" si="78"/>
      </c>
      <c r="D265" s="59" t="s">
        <v>1059</v>
      </c>
      <c r="E265" s="61" t="s">
        <v>718</v>
      </c>
      <c r="F265" s="59" t="s">
        <v>719</v>
      </c>
      <c r="G265" s="137" t="s">
        <v>124</v>
      </c>
      <c r="H265" s="76">
        <f>Card_main!F70</f>
        <v>0</v>
      </c>
      <c r="I265" s="76" t="str">
        <f>Card_main!G70</f>
        <v>Hab</v>
      </c>
      <c r="J265" s="76" t="str">
        <f>Card_main!H70</f>
        <v>Com</v>
      </c>
      <c r="K265">
        <f t="shared" si="63"/>
      </c>
      <c r="L265">
        <f t="shared" si="64"/>
      </c>
      <c r="M265">
        <f t="shared" si="65"/>
      </c>
      <c r="N265">
        <f t="shared" si="66"/>
        <v>0.2600000000000002</v>
      </c>
      <c r="O265">
        <f t="shared" si="68"/>
        <v>246</v>
      </c>
      <c r="P265" s="38">
        <f t="shared" si="69"/>
      </c>
      <c r="Q265" s="38">
        <f t="shared" si="70"/>
      </c>
      <c r="R265">
        <f ca="1" t="shared" si="71"/>
      </c>
      <c r="S265">
        <f ca="1" t="shared" si="72"/>
      </c>
      <c r="T265">
        <f ca="1" t="shared" si="73"/>
      </c>
      <c r="U265">
        <f ca="1" t="shared" si="74"/>
      </c>
      <c r="V265">
        <f t="shared" si="75"/>
      </c>
      <c r="W265">
        <f ca="1" t="shared" si="67"/>
      </c>
      <c r="X265">
        <f t="shared" si="76"/>
      </c>
      <c r="AL265">
        <f ca="1" t="shared" si="77"/>
      </c>
    </row>
    <row r="266" spans="1:38" ht="15">
      <c r="A266">
        <v>265</v>
      </c>
      <c r="B266">
        <f>IF(A266&gt;N$383,"",$D$2*10000+Calculations!A266)</f>
      </c>
      <c r="C266">
        <f t="shared" si="78"/>
      </c>
      <c r="D266" s="59" t="s">
        <v>1060</v>
      </c>
      <c r="E266" s="61" t="s">
        <v>720</v>
      </c>
      <c r="F266" s="59" t="s">
        <v>721</v>
      </c>
      <c r="G266" s="137" t="s">
        <v>125</v>
      </c>
      <c r="H266" s="76">
        <f>Card_main!F71</f>
        <v>0</v>
      </c>
      <c r="I266" s="76" t="str">
        <f>Card_main!G71</f>
        <v>Hab</v>
      </c>
      <c r="J266" s="76" t="str">
        <f>Card_main!H71</f>
        <v>Com</v>
      </c>
      <c r="K266">
        <f t="shared" si="63"/>
      </c>
      <c r="L266">
        <f t="shared" si="64"/>
      </c>
      <c r="M266">
        <f t="shared" si="65"/>
      </c>
      <c r="N266">
        <f t="shared" si="66"/>
        <v>0.2610000000000002</v>
      </c>
      <c r="O266">
        <f t="shared" si="68"/>
        <v>247</v>
      </c>
      <c r="P266" s="38">
        <f t="shared" si="69"/>
      </c>
      <c r="Q266" s="38">
        <f t="shared" si="70"/>
      </c>
      <c r="R266">
        <f ca="1" t="shared" si="71"/>
      </c>
      <c r="S266">
        <f ca="1" t="shared" si="72"/>
      </c>
      <c r="T266">
        <f ca="1" t="shared" si="73"/>
      </c>
      <c r="U266">
        <f ca="1" t="shared" si="74"/>
      </c>
      <c r="V266">
        <f t="shared" si="75"/>
      </c>
      <c r="W266">
        <f ca="1" t="shared" si="67"/>
      </c>
      <c r="X266">
        <f t="shared" si="76"/>
      </c>
      <c r="AL266">
        <f ca="1" t="shared" si="77"/>
      </c>
    </row>
    <row r="267" spans="1:38" ht="15">
      <c r="A267" s="38">
        <v>266</v>
      </c>
      <c r="B267">
        <f>IF(A267&gt;N$383,"",$D$2*10000+Calculations!A267)</f>
      </c>
      <c r="C267">
        <f t="shared" si="78"/>
      </c>
      <c r="D267" s="59" t="s">
        <v>1061</v>
      </c>
      <c r="E267" s="61" t="s">
        <v>473</v>
      </c>
      <c r="F267" s="59" t="s">
        <v>722</v>
      </c>
      <c r="G267" s="137" t="s">
        <v>126</v>
      </c>
      <c r="H267" s="76">
        <f>Card_main!F72</f>
        <v>0</v>
      </c>
      <c r="I267" s="76" t="str">
        <f>Card_main!G72</f>
        <v>Hab</v>
      </c>
      <c r="J267" s="76" t="str">
        <f>Card_main!H72</f>
        <v>Com</v>
      </c>
      <c r="K267">
        <f t="shared" si="63"/>
      </c>
      <c r="L267">
        <f t="shared" si="64"/>
      </c>
      <c r="M267">
        <f t="shared" si="65"/>
      </c>
      <c r="N267">
        <f t="shared" si="66"/>
        <v>0.2620000000000002</v>
      </c>
      <c r="O267">
        <f t="shared" si="68"/>
        <v>248</v>
      </c>
      <c r="P267" s="38">
        <f t="shared" si="69"/>
      </c>
      <c r="Q267" s="38">
        <f t="shared" si="70"/>
      </c>
      <c r="R267">
        <f ca="1" t="shared" si="71"/>
      </c>
      <c r="S267">
        <f ca="1" t="shared" si="72"/>
      </c>
      <c r="T267">
        <f ca="1" t="shared" si="73"/>
      </c>
      <c r="U267">
        <f ca="1" t="shared" si="74"/>
      </c>
      <c r="V267">
        <f t="shared" si="75"/>
      </c>
      <c r="W267">
        <f ca="1" t="shared" si="67"/>
      </c>
      <c r="X267">
        <f t="shared" si="76"/>
      </c>
      <c r="AL267">
        <f ca="1" t="shared" si="77"/>
      </c>
    </row>
    <row r="268" spans="1:38" ht="15">
      <c r="A268">
        <v>267</v>
      </c>
      <c r="B268">
        <f>IF(A268&gt;N$383,"",$D$2*10000+Calculations!A268)</f>
      </c>
      <c r="C268">
        <f t="shared" si="78"/>
      </c>
      <c r="D268" s="59" t="s">
        <v>1381</v>
      </c>
      <c r="E268" s="60" t="s">
        <v>1382</v>
      </c>
      <c r="F268" s="59" t="s">
        <v>1383</v>
      </c>
      <c r="G268" s="137" t="s">
        <v>1384</v>
      </c>
      <c r="H268" s="76">
        <f>Card_main!F73</f>
        <v>0</v>
      </c>
      <c r="I268" s="76" t="str">
        <f>Card_main!G73</f>
        <v>Hab</v>
      </c>
      <c r="J268" s="76" t="str">
        <f>Card_main!H73</f>
        <v>Com</v>
      </c>
      <c r="K268">
        <f t="shared" si="63"/>
      </c>
      <c r="L268">
        <f t="shared" si="64"/>
      </c>
      <c r="M268">
        <f t="shared" si="65"/>
      </c>
      <c r="N268">
        <f t="shared" si="66"/>
        <v>0.2630000000000002</v>
      </c>
      <c r="O268">
        <f t="shared" si="68"/>
        <v>249</v>
      </c>
      <c r="P268" s="38">
        <f t="shared" si="69"/>
      </c>
      <c r="Q268" s="38">
        <f t="shared" si="70"/>
      </c>
      <c r="R268">
        <f ca="1" t="shared" si="71"/>
      </c>
      <c r="S268">
        <f ca="1" t="shared" si="72"/>
      </c>
      <c r="T268">
        <f ca="1" t="shared" si="73"/>
      </c>
      <c r="U268">
        <f ca="1" t="shared" si="74"/>
      </c>
      <c r="V268">
        <f t="shared" si="75"/>
      </c>
      <c r="W268">
        <f ca="1" t="shared" si="67"/>
      </c>
      <c r="X268">
        <f t="shared" si="76"/>
      </c>
      <c r="AL268">
        <f ca="1" t="shared" si="77"/>
      </c>
    </row>
    <row r="269" spans="1:38" ht="15">
      <c r="A269">
        <v>268</v>
      </c>
      <c r="B269">
        <f>IF(A269&gt;N$383,"",$D$2*10000+Calculations!A269)</f>
      </c>
      <c r="C269">
        <f t="shared" si="78"/>
      </c>
      <c r="D269" s="59" t="s">
        <v>1062</v>
      </c>
      <c r="E269" s="61" t="s">
        <v>723</v>
      </c>
      <c r="F269" s="59" t="s">
        <v>724</v>
      </c>
      <c r="G269" s="137" t="s">
        <v>127</v>
      </c>
      <c r="H269" s="76">
        <f>Card_main!F74</f>
        <v>0</v>
      </c>
      <c r="I269" s="76" t="str">
        <f>Card_main!G74</f>
        <v>Hab</v>
      </c>
      <c r="J269" s="76" t="str">
        <f>Card_main!H74</f>
        <v>Com</v>
      </c>
      <c r="K269">
        <f t="shared" si="63"/>
      </c>
      <c r="L269">
        <f t="shared" si="64"/>
      </c>
      <c r="M269">
        <f t="shared" si="65"/>
      </c>
      <c r="N269">
        <f t="shared" si="66"/>
        <v>0.2640000000000002</v>
      </c>
      <c r="O269">
        <f t="shared" si="68"/>
        <v>250</v>
      </c>
      <c r="P269" s="38">
        <f t="shared" si="69"/>
      </c>
      <c r="Q269" s="38">
        <f t="shared" si="70"/>
      </c>
      <c r="R269">
        <f ca="1" t="shared" si="71"/>
      </c>
      <c r="S269">
        <f ca="1" t="shared" si="72"/>
      </c>
      <c r="T269">
        <f ca="1" t="shared" si="73"/>
      </c>
      <c r="U269">
        <f ca="1" t="shared" si="74"/>
      </c>
      <c r="V269">
        <f t="shared" si="75"/>
      </c>
      <c r="W269">
        <f ca="1" t="shared" si="67"/>
      </c>
      <c r="X269">
        <f t="shared" si="76"/>
      </c>
      <c r="AL269">
        <f ca="1" t="shared" si="77"/>
      </c>
    </row>
    <row r="270" spans="1:38" ht="15">
      <c r="A270" s="38">
        <v>269</v>
      </c>
      <c r="B270">
        <f>IF(A270&gt;N$383,"",$D$2*10000+Calculations!A270)</f>
      </c>
      <c r="C270">
        <f t="shared" si="78"/>
      </c>
      <c r="D270" s="59" t="s">
        <v>1385</v>
      </c>
      <c r="E270" s="61" t="s">
        <v>615</v>
      </c>
      <c r="F270" s="59" t="s">
        <v>1386</v>
      </c>
      <c r="G270" s="137" t="s">
        <v>1387</v>
      </c>
      <c r="H270" s="76">
        <f>Card_main!F75</f>
        <v>0</v>
      </c>
      <c r="I270" s="76" t="str">
        <f>Card_main!G75</f>
        <v>Hab</v>
      </c>
      <c r="J270" s="76" t="str">
        <f>Card_main!H75</f>
        <v>Com</v>
      </c>
      <c r="K270">
        <f t="shared" si="63"/>
      </c>
      <c r="L270">
        <f t="shared" si="64"/>
      </c>
      <c r="M270">
        <f t="shared" si="65"/>
      </c>
      <c r="N270">
        <f t="shared" si="66"/>
        <v>0.2650000000000002</v>
      </c>
      <c r="O270">
        <f t="shared" si="68"/>
        <v>251</v>
      </c>
      <c r="P270" s="38">
        <f t="shared" si="69"/>
      </c>
      <c r="Q270" s="38">
        <f t="shared" si="70"/>
      </c>
      <c r="R270">
        <f ca="1" t="shared" si="71"/>
      </c>
      <c r="S270">
        <f ca="1" t="shared" si="72"/>
      </c>
      <c r="T270">
        <f ca="1" t="shared" si="73"/>
      </c>
      <c r="U270">
        <f ca="1" t="shared" si="74"/>
      </c>
      <c r="V270">
        <f t="shared" si="75"/>
      </c>
      <c r="W270">
        <f ca="1" t="shared" si="67"/>
      </c>
      <c r="X270">
        <f t="shared" si="76"/>
      </c>
      <c r="AL270">
        <f ca="1" t="shared" si="77"/>
      </c>
    </row>
    <row r="271" spans="1:38" ht="15">
      <c r="A271">
        <v>270</v>
      </c>
      <c r="B271">
        <f>IF(A271&gt;N$383,"",$D$2*10000+Calculations!A271)</f>
      </c>
      <c r="C271">
        <f t="shared" si="78"/>
      </c>
      <c r="D271" s="59" t="s">
        <v>1063</v>
      </c>
      <c r="E271" s="61" t="s">
        <v>550</v>
      </c>
      <c r="F271" s="59" t="s">
        <v>725</v>
      </c>
      <c r="G271" s="137" t="s">
        <v>131</v>
      </c>
      <c r="H271" s="76">
        <f>Card_main!F76</f>
        <v>0</v>
      </c>
      <c r="I271" s="76" t="str">
        <f>Card_main!G76</f>
        <v>Hab</v>
      </c>
      <c r="J271" s="76" t="str">
        <f>Card_main!H76</f>
        <v>Com</v>
      </c>
      <c r="K271">
        <f t="shared" si="63"/>
      </c>
      <c r="L271">
        <f t="shared" si="64"/>
      </c>
      <c r="M271">
        <f t="shared" si="65"/>
      </c>
      <c r="N271">
        <f t="shared" si="66"/>
        <v>0.2660000000000002</v>
      </c>
      <c r="O271">
        <f t="shared" si="68"/>
        <v>252</v>
      </c>
      <c r="P271" s="38">
        <f t="shared" si="69"/>
      </c>
      <c r="Q271" s="38">
        <f t="shared" si="70"/>
      </c>
      <c r="R271">
        <f ca="1" t="shared" si="71"/>
      </c>
      <c r="S271">
        <f ca="1" t="shared" si="72"/>
      </c>
      <c r="T271">
        <f ca="1" t="shared" si="73"/>
      </c>
      <c r="U271">
        <f ca="1" t="shared" si="74"/>
      </c>
      <c r="V271">
        <f t="shared" si="75"/>
      </c>
      <c r="W271">
        <f ca="1" t="shared" si="67"/>
      </c>
      <c r="X271">
        <f t="shared" si="76"/>
      </c>
      <c r="AL271">
        <f ca="1" t="shared" si="77"/>
      </c>
    </row>
    <row r="272" spans="1:38" ht="15">
      <c r="A272">
        <v>271</v>
      </c>
      <c r="B272">
        <f>IF(A272&gt;N$383,"",$D$2*10000+Calculations!A272)</f>
      </c>
      <c r="C272">
        <f t="shared" si="78"/>
      </c>
      <c r="D272" s="59" t="s">
        <v>1064</v>
      </c>
      <c r="E272" s="61" t="s">
        <v>726</v>
      </c>
      <c r="F272" s="59" t="s">
        <v>727</v>
      </c>
      <c r="G272" s="137" t="s">
        <v>128</v>
      </c>
      <c r="H272" s="76">
        <f>Card_main!J39</f>
        <v>0</v>
      </c>
      <c r="I272" s="76" t="str">
        <f>Card_main!K39</f>
        <v>Hab</v>
      </c>
      <c r="J272" s="76" t="str">
        <f>Card_main!L39</f>
        <v>Com</v>
      </c>
      <c r="K272">
        <f t="shared" si="63"/>
      </c>
      <c r="L272">
        <f t="shared" si="64"/>
      </c>
      <c r="M272">
        <f t="shared" si="65"/>
      </c>
      <c r="N272">
        <f t="shared" si="66"/>
        <v>0.2670000000000002</v>
      </c>
      <c r="O272">
        <f t="shared" si="68"/>
        <v>253</v>
      </c>
      <c r="P272" s="38">
        <f t="shared" si="69"/>
      </c>
      <c r="Q272" s="38">
        <f t="shared" si="70"/>
      </c>
      <c r="R272">
        <f ca="1" t="shared" si="71"/>
      </c>
      <c r="S272">
        <f ca="1" t="shared" si="72"/>
      </c>
      <c r="T272">
        <f ca="1" t="shared" si="73"/>
      </c>
      <c r="U272">
        <f ca="1" t="shared" si="74"/>
      </c>
      <c r="V272">
        <f t="shared" si="75"/>
      </c>
      <c r="W272">
        <f ca="1" t="shared" si="67"/>
      </c>
      <c r="X272">
        <f t="shared" si="76"/>
      </c>
      <c r="AL272">
        <f ca="1" t="shared" si="77"/>
      </c>
    </row>
    <row r="273" spans="1:38" ht="15">
      <c r="A273" s="38">
        <v>272</v>
      </c>
      <c r="B273">
        <f>IF(A273&gt;N$383,"",$D$2*10000+Calculations!A273)</f>
      </c>
      <c r="C273">
        <f t="shared" si="78"/>
      </c>
      <c r="D273" s="59" t="s">
        <v>1065</v>
      </c>
      <c r="E273" s="60" t="s">
        <v>728</v>
      </c>
      <c r="F273" s="59" t="s">
        <v>729</v>
      </c>
      <c r="G273" s="137" t="s">
        <v>730</v>
      </c>
      <c r="H273" s="76">
        <f>Card_main!J40</f>
        <v>0</v>
      </c>
      <c r="I273" s="76" t="str">
        <f>Card_main!K40</f>
        <v>Hab</v>
      </c>
      <c r="J273" s="76" t="str">
        <f>Card_main!L40</f>
        <v>Com</v>
      </c>
      <c r="K273">
        <f t="shared" si="63"/>
      </c>
      <c r="L273">
        <f t="shared" si="64"/>
      </c>
      <c r="M273">
        <f t="shared" si="65"/>
      </c>
      <c r="N273">
        <f t="shared" si="66"/>
        <v>0.2680000000000002</v>
      </c>
      <c r="O273">
        <f t="shared" si="68"/>
        <v>254</v>
      </c>
      <c r="P273" s="38">
        <f t="shared" si="69"/>
      </c>
      <c r="Q273" s="38">
        <f t="shared" si="70"/>
      </c>
      <c r="R273">
        <f ca="1" t="shared" si="71"/>
      </c>
      <c r="S273">
        <f ca="1" t="shared" si="72"/>
      </c>
      <c r="T273">
        <f ca="1" t="shared" si="73"/>
      </c>
      <c r="U273">
        <f ca="1" t="shared" si="74"/>
      </c>
      <c r="V273">
        <f t="shared" si="75"/>
      </c>
      <c r="W273">
        <f ca="1" t="shared" si="67"/>
      </c>
      <c r="X273">
        <f t="shared" si="76"/>
      </c>
      <c r="AL273">
        <f ca="1" t="shared" si="77"/>
      </c>
    </row>
    <row r="274" spans="1:38" ht="15">
      <c r="A274">
        <v>273</v>
      </c>
      <c r="B274">
        <f>IF(A274&gt;N$383,"",$D$2*10000+Calculations!A274)</f>
      </c>
      <c r="C274">
        <f t="shared" si="78"/>
      </c>
      <c r="D274" s="59" t="s">
        <v>1066</v>
      </c>
      <c r="E274" s="61" t="s">
        <v>619</v>
      </c>
      <c r="F274" s="59" t="s">
        <v>731</v>
      </c>
      <c r="G274" s="137" t="s">
        <v>134</v>
      </c>
      <c r="H274" s="76">
        <f>Card_main!J41</f>
        <v>0</v>
      </c>
      <c r="I274" s="76" t="str">
        <f>Card_main!K41</f>
        <v>Hab</v>
      </c>
      <c r="J274" s="76" t="str">
        <f>Card_main!L41</f>
        <v>Com</v>
      </c>
      <c r="K274">
        <f t="shared" si="63"/>
      </c>
      <c r="L274">
        <f t="shared" si="64"/>
      </c>
      <c r="M274">
        <f t="shared" si="65"/>
      </c>
      <c r="N274">
        <f t="shared" si="66"/>
        <v>0.2690000000000002</v>
      </c>
      <c r="O274">
        <f t="shared" si="68"/>
        <v>255</v>
      </c>
      <c r="P274" s="38">
        <f t="shared" si="69"/>
      </c>
      <c r="Q274" s="38">
        <f t="shared" si="70"/>
      </c>
      <c r="R274">
        <f ca="1" t="shared" si="71"/>
      </c>
      <c r="S274">
        <f ca="1" t="shared" si="72"/>
      </c>
      <c r="T274">
        <f ca="1" t="shared" si="73"/>
      </c>
      <c r="U274">
        <f ca="1" t="shared" si="74"/>
      </c>
      <c r="V274">
        <f t="shared" si="75"/>
      </c>
      <c r="W274">
        <f ca="1" t="shared" si="67"/>
      </c>
      <c r="X274">
        <f t="shared" si="76"/>
      </c>
      <c r="AL274">
        <f ca="1" t="shared" si="77"/>
      </c>
    </row>
    <row r="275" spans="1:38" ht="15">
      <c r="A275">
        <v>274</v>
      </c>
      <c r="B275">
        <f>IF(A275&gt;N$383,"",$D$2*10000+Calculations!A275)</f>
      </c>
      <c r="C275">
        <f t="shared" si="78"/>
      </c>
      <c r="D275" s="59" t="s">
        <v>1067</v>
      </c>
      <c r="E275" s="61" t="s">
        <v>733</v>
      </c>
      <c r="F275" s="59" t="s">
        <v>734</v>
      </c>
      <c r="G275" s="137" t="s">
        <v>735</v>
      </c>
      <c r="H275" s="76">
        <f>Card_main!J42</f>
        <v>0</v>
      </c>
      <c r="I275" s="76" t="str">
        <f>Card_main!K42</f>
        <v>Hab</v>
      </c>
      <c r="J275" s="76" t="str">
        <f>Card_main!L42</f>
        <v>Com</v>
      </c>
      <c r="K275">
        <f t="shared" si="63"/>
      </c>
      <c r="L275">
        <f t="shared" si="64"/>
      </c>
      <c r="M275">
        <f t="shared" si="65"/>
      </c>
      <c r="N275">
        <f t="shared" si="66"/>
        <v>0.2700000000000002</v>
      </c>
      <c r="O275">
        <f t="shared" si="68"/>
        <v>256</v>
      </c>
      <c r="P275" s="38">
        <f t="shared" si="69"/>
      </c>
      <c r="Q275" s="38">
        <f t="shared" si="70"/>
      </c>
      <c r="R275">
        <f ca="1" t="shared" si="71"/>
      </c>
      <c r="S275">
        <f ca="1" t="shared" si="72"/>
      </c>
      <c r="T275">
        <f ca="1" t="shared" si="73"/>
      </c>
      <c r="U275">
        <f ca="1" t="shared" si="74"/>
      </c>
      <c r="V275">
        <f t="shared" si="75"/>
      </c>
      <c r="W275">
        <f ca="1" t="shared" si="67"/>
      </c>
      <c r="X275">
        <f t="shared" si="76"/>
      </c>
      <c r="AL275">
        <f ca="1" t="shared" si="77"/>
      </c>
    </row>
    <row r="276" spans="1:38" ht="15">
      <c r="A276" s="38">
        <v>275</v>
      </c>
      <c r="B276">
        <f>IF(A276&gt;N$383,"",$D$2*10000+Calculations!A276)</f>
      </c>
      <c r="C276">
        <f t="shared" si="78"/>
      </c>
      <c r="D276" s="59" t="s">
        <v>1068</v>
      </c>
      <c r="E276" s="61" t="s">
        <v>736</v>
      </c>
      <c r="F276" s="59" t="s">
        <v>737</v>
      </c>
      <c r="G276" s="137" t="s">
        <v>140</v>
      </c>
      <c r="H276" s="76">
        <f>Card_main!J43</f>
        <v>0</v>
      </c>
      <c r="I276" s="76" t="str">
        <f>Card_main!K43</f>
        <v>Hab</v>
      </c>
      <c r="J276" s="76" t="str">
        <f>Card_main!L43</f>
        <v>Com</v>
      </c>
      <c r="K276">
        <f t="shared" si="63"/>
      </c>
      <c r="L276">
        <f t="shared" si="64"/>
      </c>
      <c r="M276">
        <f t="shared" si="65"/>
      </c>
      <c r="N276">
        <f t="shared" si="66"/>
        <v>0.2710000000000002</v>
      </c>
      <c r="O276">
        <f t="shared" si="68"/>
        <v>257</v>
      </c>
      <c r="P276" s="38">
        <f t="shared" si="69"/>
      </c>
      <c r="Q276" s="38">
        <f t="shared" si="70"/>
      </c>
      <c r="R276">
        <f ca="1" t="shared" si="71"/>
      </c>
      <c r="S276">
        <f ca="1" t="shared" si="72"/>
      </c>
      <c r="T276">
        <f ca="1" t="shared" si="73"/>
      </c>
      <c r="U276">
        <f ca="1" t="shared" si="74"/>
      </c>
      <c r="V276">
        <f t="shared" si="75"/>
      </c>
      <c r="W276">
        <f ca="1" t="shared" si="67"/>
      </c>
      <c r="X276">
        <f t="shared" si="76"/>
      </c>
      <c r="AL276">
        <f ca="1" t="shared" si="77"/>
      </c>
    </row>
    <row r="277" spans="1:38" ht="15">
      <c r="A277">
        <v>276</v>
      </c>
      <c r="B277">
        <f>IF(A277&gt;N$383,"",$D$2*10000+Calculations!A277)</f>
      </c>
      <c r="C277">
        <f t="shared" si="78"/>
      </c>
      <c r="D277" s="59" t="s">
        <v>1069</v>
      </c>
      <c r="E277" s="64" t="s">
        <v>738</v>
      </c>
      <c r="F277" s="59" t="s">
        <v>739</v>
      </c>
      <c r="G277" s="137" t="s">
        <v>740</v>
      </c>
      <c r="H277" s="76">
        <f>Card_main!J44</f>
        <v>0</v>
      </c>
      <c r="I277" s="76" t="str">
        <f>Card_main!K44</f>
        <v>Hab</v>
      </c>
      <c r="J277" s="76" t="str">
        <f>Card_main!L44</f>
        <v>Com</v>
      </c>
      <c r="K277">
        <f aca="true" t="shared" si="79" ref="K277:K340">IF(I277="Hab","",IF(I277&gt;0,I277,""))</f>
      </c>
      <c r="L277">
        <f aca="true" t="shared" si="80" ref="L277:L340">IF(J277="Com","",IF(J277&gt;0,J277,""))</f>
      </c>
      <c r="M277">
        <f aca="true" t="shared" si="81" ref="M277:M340">IF(AND(H277&lt;&gt;0,TRIM(H277)&lt;&gt;""),H277,IF(OR(K277&lt;&gt;"",L277&lt;&gt;""),"x",""))</f>
      </c>
      <c r="N277">
        <f aca="true" t="shared" si="82" ref="N277:N340">IF(M277&lt;&gt;"",INT(N276)+1,N276+0.001)</f>
        <v>0.2720000000000002</v>
      </c>
      <c r="O277">
        <f t="shared" si="68"/>
        <v>258</v>
      </c>
      <c r="P277" s="38">
        <f t="shared" si="69"/>
      </c>
      <c r="Q277" s="38">
        <f t="shared" si="70"/>
      </c>
      <c r="R277">
        <f ca="1" t="shared" si="71"/>
      </c>
      <c r="S277">
        <f ca="1" t="shared" si="72"/>
      </c>
      <c r="T277">
        <f ca="1" t="shared" si="73"/>
      </c>
      <c r="U277">
        <f ca="1" t="shared" si="74"/>
      </c>
      <c r="V277">
        <f t="shared" si="75"/>
      </c>
      <c r="W277">
        <f aca="true" ca="1" t="shared" si="83" ref="W277:W340">IF(O277&gt;N$383,"",INDIRECT(ADDRESS($Q277,10)))</f>
      </c>
      <c r="X277">
        <f t="shared" si="76"/>
      </c>
      <c r="AL277">
        <f ca="1" t="shared" si="77"/>
      </c>
    </row>
    <row r="278" spans="1:38" ht="15">
      <c r="A278">
        <v>277</v>
      </c>
      <c r="B278">
        <f>IF(A278&gt;N$383,"",$D$2*10000+Calculations!A278)</f>
      </c>
      <c r="C278">
        <f t="shared" si="78"/>
      </c>
      <c r="D278" s="59" t="s">
        <v>1070</v>
      </c>
      <c r="E278" s="61" t="s">
        <v>741</v>
      </c>
      <c r="F278" s="59" t="s">
        <v>742</v>
      </c>
      <c r="G278" s="137" t="s">
        <v>743</v>
      </c>
      <c r="H278" s="76">
        <f>Card_main!J45</f>
        <v>0</v>
      </c>
      <c r="I278" s="76" t="str">
        <f>Card_main!K45</f>
        <v>Hab</v>
      </c>
      <c r="J278" s="76" t="str">
        <f>Card_main!L45</f>
        <v>Com</v>
      </c>
      <c r="K278">
        <f t="shared" si="79"/>
      </c>
      <c r="L278">
        <f t="shared" si="80"/>
      </c>
      <c r="M278">
        <f t="shared" si="81"/>
      </c>
      <c r="N278">
        <f t="shared" si="82"/>
        <v>0.2730000000000002</v>
      </c>
      <c r="O278">
        <f aca="true" t="shared" si="84" ref="O278:O341">O277+1</f>
        <v>259</v>
      </c>
      <c r="P278" s="38">
        <f aca="true" t="shared" si="85" ref="P278:P341">IF(O278&gt;N$383,"",LOOKUP(O278,N$20:N$383,N$20:N$383))</f>
      </c>
      <c r="Q278" s="38">
        <f aca="true" t="shared" si="86" ref="Q278:Q341">IF(O278&gt;N$383,"",(LOOKUP(O278,N$20:N$383,O$20:O$383)+19-P$19))</f>
      </c>
      <c r="R278">
        <f aca="true" ca="1" t="shared" si="87" ref="R278:R341">IF(O278&gt;N$383,"",INDIRECT(ADDRESS($Q278,6)))</f>
      </c>
      <c r="S278">
        <f aca="true" ca="1" t="shared" si="88" ref="S278:S341">IF(P278&gt;O$383,"",INDIRECT(ADDRESS($Q278,7)))</f>
      </c>
      <c r="T278">
        <f aca="true" ca="1" t="shared" si="89" ref="T278:T341">UPPER(IF(P278&gt;O$383,"",IF(INDIRECT(ADDRESS($Q278,8))=0,"",INDIRECT(ADDRESS($Q278,8)))))</f>
      </c>
      <c r="U278">
        <f aca="true" ca="1" t="shared" si="90" ref="U278:U341">IF(P278&gt;O$383,"",INDIRECT(ADDRESS($Q278,9)))</f>
      </c>
      <c r="V278">
        <f aca="true" t="shared" si="91" ref="V278:V341">IF(U278="Hab","",U278)</f>
      </c>
      <c r="W278">
        <f ca="1" t="shared" si="83"/>
      </c>
      <c r="X278">
        <f aca="true" t="shared" si="92" ref="X278:X341">IF(W278="Com","",W278)</f>
      </c>
      <c r="AL278">
        <f aca="true" ca="1" t="shared" si="93" ref="AL278:AL341">IF(O278&gt;N$383,"",INDIRECT(ADDRESS($Q278,4)))</f>
      </c>
    </row>
    <row r="279" spans="1:38" ht="15">
      <c r="A279" s="38">
        <v>278</v>
      </c>
      <c r="B279">
        <f>IF(A279&gt;N$383,"",$D$2*10000+Calculations!A279)</f>
      </c>
      <c r="C279">
        <f t="shared" si="78"/>
      </c>
      <c r="D279" s="59" t="s">
        <v>1071</v>
      </c>
      <c r="E279" s="61" t="s">
        <v>723</v>
      </c>
      <c r="F279" s="59" t="s">
        <v>744</v>
      </c>
      <c r="G279" s="137" t="s">
        <v>142</v>
      </c>
      <c r="H279" s="76">
        <f>Card_main!J46</f>
        <v>0</v>
      </c>
      <c r="I279" s="76" t="str">
        <f>Card_main!K46</f>
        <v>Hab</v>
      </c>
      <c r="J279" s="76" t="str">
        <f>Card_main!L46</f>
        <v>Com</v>
      </c>
      <c r="K279">
        <f t="shared" si="79"/>
      </c>
      <c r="L279">
        <f t="shared" si="80"/>
      </c>
      <c r="M279">
        <f t="shared" si="81"/>
      </c>
      <c r="N279">
        <f t="shared" si="82"/>
        <v>0.2740000000000002</v>
      </c>
      <c r="O279">
        <f t="shared" si="84"/>
        <v>260</v>
      </c>
      <c r="P279" s="38">
        <f t="shared" si="85"/>
      </c>
      <c r="Q279" s="38">
        <f t="shared" si="86"/>
      </c>
      <c r="R279">
        <f ca="1" t="shared" si="87"/>
      </c>
      <c r="S279">
        <f ca="1" t="shared" si="88"/>
      </c>
      <c r="T279">
        <f ca="1" t="shared" si="89"/>
      </c>
      <c r="U279">
        <f ca="1" t="shared" si="90"/>
      </c>
      <c r="V279">
        <f t="shared" si="91"/>
      </c>
      <c r="W279">
        <f ca="1" t="shared" si="83"/>
      </c>
      <c r="X279">
        <f t="shared" si="92"/>
      </c>
      <c r="AL279">
        <f ca="1" t="shared" si="93"/>
      </c>
    </row>
    <row r="280" spans="1:38" ht="15">
      <c r="A280">
        <v>279</v>
      </c>
      <c r="B280">
        <f>IF(A280&gt;N$383,"",$D$2*10000+Calculations!A280)</f>
      </c>
      <c r="C280">
        <f t="shared" si="78"/>
      </c>
      <c r="D280" s="59" t="s">
        <v>1072</v>
      </c>
      <c r="E280" s="61" t="s">
        <v>1503</v>
      </c>
      <c r="F280" s="59" t="s">
        <v>745</v>
      </c>
      <c r="G280" s="137" t="s">
        <v>746</v>
      </c>
      <c r="H280" s="76">
        <f>Card_main!J47</f>
        <v>0</v>
      </c>
      <c r="I280" s="76" t="str">
        <f>Card_main!K47</f>
        <v>Hab</v>
      </c>
      <c r="J280" s="76" t="str">
        <f>Card_main!L47</f>
        <v>Com</v>
      </c>
      <c r="K280">
        <f t="shared" si="79"/>
      </c>
      <c r="L280">
        <f t="shared" si="80"/>
      </c>
      <c r="M280">
        <f t="shared" si="81"/>
      </c>
      <c r="N280">
        <f t="shared" si="82"/>
        <v>0.2750000000000002</v>
      </c>
      <c r="O280">
        <f t="shared" si="84"/>
        <v>261</v>
      </c>
      <c r="P280" s="38">
        <f t="shared" si="85"/>
      </c>
      <c r="Q280" s="38">
        <f t="shared" si="86"/>
      </c>
      <c r="R280">
        <f ca="1" t="shared" si="87"/>
      </c>
      <c r="S280">
        <f ca="1" t="shared" si="88"/>
      </c>
      <c r="T280">
        <f ca="1" t="shared" si="89"/>
      </c>
      <c r="U280">
        <f ca="1" t="shared" si="90"/>
      </c>
      <c r="V280">
        <f t="shared" si="91"/>
      </c>
      <c r="W280">
        <f ca="1" t="shared" si="83"/>
      </c>
      <c r="X280">
        <f t="shared" si="92"/>
      </c>
      <c r="AL280">
        <f ca="1" t="shared" si="93"/>
      </c>
    </row>
    <row r="281" spans="1:38" ht="15">
      <c r="A281">
        <v>280</v>
      </c>
      <c r="B281">
        <f>IF(A281&gt;N$383,"",$D$2*10000+Calculations!A281)</f>
      </c>
      <c r="C281">
        <f t="shared" si="78"/>
      </c>
      <c r="D281" s="59" t="s">
        <v>1073</v>
      </c>
      <c r="E281" s="61" t="s">
        <v>1504</v>
      </c>
      <c r="F281" s="59" t="s">
        <v>747</v>
      </c>
      <c r="G281" s="137" t="s">
        <v>748</v>
      </c>
      <c r="H281" s="76">
        <f>Card_main!J48</f>
        <v>0</v>
      </c>
      <c r="I281" s="76" t="str">
        <f>Card_main!K48</f>
        <v>Hab</v>
      </c>
      <c r="J281" s="76" t="str">
        <f>Card_main!L48</f>
        <v>Com</v>
      </c>
      <c r="K281">
        <f t="shared" si="79"/>
      </c>
      <c r="L281">
        <f t="shared" si="80"/>
      </c>
      <c r="M281">
        <f t="shared" si="81"/>
      </c>
      <c r="N281">
        <f t="shared" si="82"/>
        <v>0.2760000000000002</v>
      </c>
      <c r="O281">
        <f t="shared" si="84"/>
        <v>262</v>
      </c>
      <c r="P281" s="38">
        <f t="shared" si="85"/>
      </c>
      <c r="Q281" s="38">
        <f t="shared" si="86"/>
      </c>
      <c r="R281">
        <f ca="1" t="shared" si="87"/>
      </c>
      <c r="S281">
        <f ca="1" t="shared" si="88"/>
      </c>
      <c r="T281">
        <f ca="1" t="shared" si="89"/>
      </c>
      <c r="U281">
        <f ca="1" t="shared" si="90"/>
      </c>
      <c r="V281">
        <f t="shared" si="91"/>
      </c>
      <c r="W281">
        <f ca="1" t="shared" si="83"/>
      </c>
      <c r="X281">
        <f t="shared" si="92"/>
      </c>
      <c r="AL281">
        <f ca="1" t="shared" si="93"/>
      </c>
    </row>
    <row r="282" spans="1:38" ht="15">
      <c r="A282" s="38">
        <v>281</v>
      </c>
      <c r="B282">
        <f>IF(A282&gt;N$383,"",$D$2*10000+Calculations!A282)</f>
      </c>
      <c r="C282">
        <f t="shared" si="78"/>
      </c>
      <c r="D282" s="59" t="s">
        <v>1388</v>
      </c>
      <c r="E282" s="61" t="s">
        <v>1389</v>
      </c>
      <c r="F282" s="59" t="s">
        <v>1390</v>
      </c>
      <c r="G282" s="137" t="s">
        <v>1391</v>
      </c>
      <c r="H282" s="76">
        <f>Card_main!J49</f>
        <v>0</v>
      </c>
      <c r="I282" s="76" t="str">
        <f>Card_main!K49</f>
        <v>Hab</v>
      </c>
      <c r="J282" s="76" t="str">
        <f>Card_main!L49</f>
        <v>Com</v>
      </c>
      <c r="K282">
        <f t="shared" si="79"/>
      </c>
      <c r="L282">
        <f t="shared" si="80"/>
      </c>
      <c r="M282">
        <f t="shared" si="81"/>
      </c>
      <c r="N282">
        <f t="shared" si="82"/>
        <v>0.2770000000000002</v>
      </c>
      <c r="O282">
        <f t="shared" si="84"/>
        <v>263</v>
      </c>
      <c r="P282" s="38">
        <f t="shared" si="85"/>
      </c>
      <c r="Q282" s="38">
        <f t="shared" si="86"/>
      </c>
      <c r="R282">
        <f ca="1" t="shared" si="87"/>
      </c>
      <c r="S282">
        <f ca="1" t="shared" si="88"/>
      </c>
      <c r="T282">
        <f ca="1" t="shared" si="89"/>
      </c>
      <c r="U282">
        <f ca="1" t="shared" si="90"/>
      </c>
      <c r="V282">
        <f t="shared" si="91"/>
      </c>
      <c r="W282">
        <f ca="1" t="shared" si="83"/>
      </c>
      <c r="X282">
        <f t="shared" si="92"/>
      </c>
      <c r="AL282">
        <f ca="1" t="shared" si="93"/>
      </c>
    </row>
    <row r="283" spans="1:38" ht="15">
      <c r="A283">
        <v>282</v>
      </c>
      <c r="B283">
        <f>IF(A283&gt;N$383,"",$D$2*10000+Calculations!A283)</f>
      </c>
      <c r="C283">
        <f t="shared" si="78"/>
      </c>
      <c r="D283" s="59" t="s">
        <v>1392</v>
      </c>
      <c r="E283" s="61" t="s">
        <v>1393</v>
      </c>
      <c r="F283" s="59" t="s">
        <v>1394</v>
      </c>
      <c r="G283" s="137" t="s">
        <v>1395</v>
      </c>
      <c r="H283" s="76">
        <f>Card_main!J50</f>
        <v>0</v>
      </c>
      <c r="I283" s="76" t="str">
        <f>Card_main!K50</f>
        <v>Hab</v>
      </c>
      <c r="J283" s="76" t="str">
        <f>Card_main!L50</f>
        <v>Com</v>
      </c>
      <c r="K283">
        <f t="shared" si="79"/>
      </c>
      <c r="L283">
        <f t="shared" si="80"/>
      </c>
      <c r="M283">
        <f t="shared" si="81"/>
      </c>
      <c r="N283">
        <f t="shared" si="82"/>
        <v>0.2780000000000002</v>
      </c>
      <c r="O283">
        <f t="shared" si="84"/>
        <v>264</v>
      </c>
      <c r="P283" s="38">
        <f t="shared" si="85"/>
      </c>
      <c r="Q283" s="38">
        <f t="shared" si="86"/>
      </c>
      <c r="R283">
        <f ca="1" t="shared" si="87"/>
      </c>
      <c r="S283">
        <f ca="1" t="shared" si="88"/>
      </c>
      <c r="T283">
        <f ca="1" t="shared" si="89"/>
      </c>
      <c r="U283">
        <f ca="1" t="shared" si="90"/>
      </c>
      <c r="V283">
        <f t="shared" si="91"/>
      </c>
      <c r="W283">
        <f ca="1" t="shared" si="83"/>
      </c>
      <c r="X283">
        <f t="shared" si="92"/>
      </c>
      <c r="AL283">
        <f ca="1" t="shared" si="93"/>
      </c>
    </row>
    <row r="284" spans="1:38" ht="15">
      <c r="A284">
        <v>283</v>
      </c>
      <c r="B284">
        <f>IF(A284&gt;N$383,"",$D$2*10000+Calculations!A284)</f>
      </c>
      <c r="C284">
        <f t="shared" si="78"/>
      </c>
      <c r="D284" s="59" t="s">
        <v>1074</v>
      </c>
      <c r="E284" s="61" t="s">
        <v>200</v>
      </c>
      <c r="F284" s="59" t="s">
        <v>749</v>
      </c>
      <c r="G284" s="137" t="s">
        <v>135</v>
      </c>
      <c r="H284" s="76">
        <f>Card_main!J51</f>
        <v>0</v>
      </c>
      <c r="I284" s="76" t="str">
        <f>Card_main!K51</f>
        <v>Hab</v>
      </c>
      <c r="J284" s="76" t="str">
        <f>Card_main!L51</f>
        <v>Com</v>
      </c>
      <c r="K284">
        <f t="shared" si="79"/>
      </c>
      <c r="L284">
        <f t="shared" si="80"/>
      </c>
      <c r="M284">
        <f t="shared" si="81"/>
      </c>
      <c r="N284">
        <f t="shared" si="82"/>
        <v>0.2790000000000002</v>
      </c>
      <c r="O284">
        <f t="shared" si="84"/>
        <v>265</v>
      </c>
      <c r="P284" s="38">
        <f t="shared" si="85"/>
      </c>
      <c r="Q284" s="38">
        <f t="shared" si="86"/>
      </c>
      <c r="R284">
        <f ca="1" t="shared" si="87"/>
      </c>
      <c r="S284">
        <f ca="1" t="shared" si="88"/>
      </c>
      <c r="T284">
        <f ca="1" t="shared" si="89"/>
      </c>
      <c r="U284">
        <f ca="1" t="shared" si="90"/>
      </c>
      <c r="V284">
        <f t="shared" si="91"/>
      </c>
      <c r="W284">
        <f ca="1" t="shared" si="83"/>
      </c>
      <c r="X284">
        <f t="shared" si="92"/>
      </c>
      <c r="AL284">
        <f ca="1" t="shared" si="93"/>
      </c>
    </row>
    <row r="285" spans="1:38" ht="15">
      <c r="A285" s="38">
        <v>284</v>
      </c>
      <c r="B285">
        <f>IF(A285&gt;N$383,"",$D$2*10000+Calculations!A285)</f>
      </c>
      <c r="C285">
        <f t="shared" si="78"/>
      </c>
      <c r="D285" s="59" t="s">
        <v>1075</v>
      </c>
      <c r="E285" s="61" t="s">
        <v>201</v>
      </c>
      <c r="F285" s="59" t="s">
        <v>750</v>
      </c>
      <c r="G285" s="137" t="s">
        <v>136</v>
      </c>
      <c r="H285" s="76">
        <f>Card_main!J52</f>
        <v>0</v>
      </c>
      <c r="I285" s="76" t="str">
        <f>Card_main!K52</f>
        <v>Hab</v>
      </c>
      <c r="J285" s="76" t="str">
        <f>Card_main!L52</f>
        <v>Com</v>
      </c>
      <c r="K285">
        <f t="shared" si="79"/>
      </c>
      <c r="L285">
        <f t="shared" si="80"/>
      </c>
      <c r="M285">
        <f t="shared" si="81"/>
      </c>
      <c r="N285">
        <f t="shared" si="82"/>
        <v>0.2800000000000002</v>
      </c>
      <c r="O285">
        <f t="shared" si="84"/>
        <v>266</v>
      </c>
      <c r="P285" s="38">
        <f t="shared" si="85"/>
      </c>
      <c r="Q285" s="38">
        <f t="shared" si="86"/>
      </c>
      <c r="R285">
        <f ca="1" t="shared" si="87"/>
      </c>
      <c r="S285">
        <f ca="1" t="shared" si="88"/>
      </c>
      <c r="T285">
        <f ca="1" t="shared" si="89"/>
      </c>
      <c r="U285">
        <f ca="1" t="shared" si="90"/>
      </c>
      <c r="V285">
        <f t="shared" si="91"/>
      </c>
      <c r="W285">
        <f ca="1" t="shared" si="83"/>
      </c>
      <c r="X285">
        <f t="shared" si="92"/>
      </c>
      <c r="AL285">
        <f ca="1" t="shared" si="93"/>
      </c>
    </row>
    <row r="286" spans="1:38" ht="15">
      <c r="A286">
        <v>285</v>
      </c>
      <c r="B286">
        <f>IF(A286&gt;N$383,"",$D$2*10000+Calculations!A286)</f>
      </c>
      <c r="C286">
        <f t="shared" si="78"/>
      </c>
      <c r="D286" s="59" t="s">
        <v>1076</v>
      </c>
      <c r="E286" s="61" t="s">
        <v>751</v>
      </c>
      <c r="F286" s="59" t="s">
        <v>752</v>
      </c>
      <c r="G286" s="137" t="s">
        <v>753</v>
      </c>
      <c r="H286" s="76">
        <f>Card_main!J53</f>
        <v>0</v>
      </c>
      <c r="I286" s="76" t="str">
        <f>Card_main!K53</f>
        <v>Hab</v>
      </c>
      <c r="J286" s="76" t="str">
        <f>Card_main!L53</f>
        <v>Com</v>
      </c>
      <c r="K286">
        <f t="shared" si="79"/>
      </c>
      <c r="L286">
        <f t="shared" si="80"/>
      </c>
      <c r="M286">
        <f t="shared" si="81"/>
      </c>
      <c r="N286">
        <f t="shared" si="82"/>
        <v>0.2810000000000002</v>
      </c>
      <c r="O286">
        <f t="shared" si="84"/>
        <v>267</v>
      </c>
      <c r="P286" s="38">
        <f t="shared" si="85"/>
      </c>
      <c r="Q286" s="38">
        <f t="shared" si="86"/>
      </c>
      <c r="R286">
        <f ca="1" t="shared" si="87"/>
      </c>
      <c r="S286">
        <f ca="1" t="shared" si="88"/>
      </c>
      <c r="T286">
        <f ca="1" t="shared" si="89"/>
      </c>
      <c r="U286">
        <f ca="1" t="shared" si="90"/>
      </c>
      <c r="V286">
        <f t="shared" si="91"/>
      </c>
      <c r="W286">
        <f ca="1" t="shared" si="83"/>
      </c>
      <c r="X286">
        <f t="shared" si="92"/>
      </c>
      <c r="AL286">
        <f ca="1" t="shared" si="93"/>
      </c>
    </row>
    <row r="287" spans="1:38" ht="15">
      <c r="A287">
        <v>286</v>
      </c>
      <c r="B287">
        <f>IF(A287&gt;N$383,"",$D$2*10000+Calculations!A287)</f>
      </c>
      <c r="C287">
        <f t="shared" si="78"/>
      </c>
      <c r="D287" s="59" t="s">
        <v>1077</v>
      </c>
      <c r="E287" s="61" t="s">
        <v>754</v>
      </c>
      <c r="F287" s="59" t="s">
        <v>755</v>
      </c>
      <c r="G287" s="137" t="s">
        <v>137</v>
      </c>
      <c r="H287" s="76">
        <f>Card_main!J54</f>
        <v>0</v>
      </c>
      <c r="I287" s="76" t="str">
        <f>Card_main!K54</f>
        <v>Hab</v>
      </c>
      <c r="J287" s="76" t="str">
        <f>Card_main!L54</f>
        <v>Com</v>
      </c>
      <c r="K287">
        <f t="shared" si="79"/>
      </c>
      <c r="L287">
        <f t="shared" si="80"/>
      </c>
      <c r="M287">
        <f t="shared" si="81"/>
      </c>
      <c r="N287">
        <f t="shared" si="82"/>
        <v>0.2820000000000002</v>
      </c>
      <c r="O287">
        <f t="shared" si="84"/>
        <v>268</v>
      </c>
      <c r="P287" s="38">
        <f t="shared" si="85"/>
      </c>
      <c r="Q287" s="38">
        <f t="shared" si="86"/>
      </c>
      <c r="R287">
        <f ca="1" t="shared" si="87"/>
      </c>
      <c r="S287">
        <f ca="1" t="shared" si="88"/>
      </c>
      <c r="T287">
        <f ca="1" t="shared" si="89"/>
      </c>
      <c r="U287">
        <f ca="1" t="shared" si="90"/>
      </c>
      <c r="V287">
        <f t="shared" si="91"/>
      </c>
      <c r="W287">
        <f ca="1" t="shared" si="83"/>
      </c>
      <c r="X287">
        <f t="shared" si="92"/>
      </c>
      <c r="AL287">
        <f ca="1" t="shared" si="93"/>
      </c>
    </row>
    <row r="288" spans="1:38" ht="15">
      <c r="A288" s="38">
        <v>287</v>
      </c>
      <c r="B288">
        <f>IF(A288&gt;N$383,"",$D$2*10000+Calculations!A288)</f>
      </c>
      <c r="C288">
        <f t="shared" si="78"/>
      </c>
      <c r="D288" s="59" t="s">
        <v>1078</v>
      </c>
      <c r="E288" s="61" t="s">
        <v>202</v>
      </c>
      <c r="F288" s="59" t="s">
        <v>756</v>
      </c>
      <c r="G288" s="137" t="s">
        <v>138</v>
      </c>
      <c r="H288" s="76">
        <f>Card_main!J55</f>
        <v>0</v>
      </c>
      <c r="I288" s="76" t="str">
        <f>Card_main!K55</f>
        <v>Hab</v>
      </c>
      <c r="J288" s="76" t="str">
        <f>Card_main!L55</f>
        <v>Com</v>
      </c>
      <c r="K288">
        <f t="shared" si="79"/>
      </c>
      <c r="L288">
        <f t="shared" si="80"/>
      </c>
      <c r="M288">
        <f t="shared" si="81"/>
      </c>
      <c r="N288">
        <f t="shared" si="82"/>
        <v>0.2830000000000002</v>
      </c>
      <c r="O288">
        <f t="shared" si="84"/>
        <v>269</v>
      </c>
      <c r="P288" s="38">
        <f t="shared" si="85"/>
      </c>
      <c r="Q288" s="38">
        <f t="shared" si="86"/>
      </c>
      <c r="R288">
        <f ca="1" t="shared" si="87"/>
      </c>
      <c r="S288">
        <f ca="1" t="shared" si="88"/>
      </c>
      <c r="T288">
        <f ca="1" t="shared" si="89"/>
      </c>
      <c r="U288">
        <f ca="1" t="shared" si="90"/>
      </c>
      <c r="V288">
        <f t="shared" si="91"/>
      </c>
      <c r="W288">
        <f ca="1" t="shared" si="83"/>
      </c>
      <c r="X288">
        <f t="shared" si="92"/>
      </c>
      <c r="AL288">
        <f ca="1" t="shared" si="93"/>
      </c>
    </row>
    <row r="289" spans="1:38" ht="15">
      <c r="A289">
        <v>288</v>
      </c>
      <c r="B289">
        <f>IF(A289&gt;N$383,"",$D$2*10000+Calculations!A289)</f>
      </c>
      <c r="C289">
        <f t="shared" si="78"/>
      </c>
      <c r="D289" s="59" t="s">
        <v>1396</v>
      </c>
      <c r="E289" s="61" t="s">
        <v>1397</v>
      </c>
      <c r="F289" s="59" t="s">
        <v>1398</v>
      </c>
      <c r="G289" s="137" t="s">
        <v>1399</v>
      </c>
      <c r="H289" s="76">
        <f>Card_main!J56</f>
        <v>0</v>
      </c>
      <c r="I289" s="76" t="str">
        <f>Card_main!K56</f>
        <v>Hab</v>
      </c>
      <c r="J289" s="76" t="str">
        <f>Card_main!L56</f>
        <v>Com</v>
      </c>
      <c r="K289">
        <f t="shared" si="79"/>
      </c>
      <c r="L289">
        <f t="shared" si="80"/>
      </c>
      <c r="M289">
        <f t="shared" si="81"/>
      </c>
      <c r="N289">
        <f t="shared" si="82"/>
        <v>0.2840000000000002</v>
      </c>
      <c r="O289">
        <f t="shared" si="84"/>
        <v>270</v>
      </c>
      <c r="P289" s="38">
        <f t="shared" si="85"/>
      </c>
      <c r="Q289" s="38">
        <f t="shared" si="86"/>
      </c>
      <c r="R289">
        <f ca="1" t="shared" si="87"/>
      </c>
      <c r="S289">
        <f ca="1" t="shared" si="88"/>
      </c>
      <c r="T289">
        <f ca="1" t="shared" si="89"/>
      </c>
      <c r="U289">
        <f ca="1" t="shared" si="90"/>
      </c>
      <c r="V289">
        <f t="shared" si="91"/>
      </c>
      <c r="W289">
        <f ca="1" t="shared" si="83"/>
      </c>
      <c r="X289">
        <f t="shared" si="92"/>
      </c>
      <c r="AL289">
        <f ca="1" t="shared" si="93"/>
      </c>
    </row>
    <row r="290" spans="1:38" ht="15">
      <c r="A290">
        <v>289</v>
      </c>
      <c r="B290">
        <f>IF(A290&gt;N$383,"",$D$2*10000+Calculations!A290)</f>
      </c>
      <c r="C290">
        <f t="shared" si="78"/>
      </c>
      <c r="D290" s="59" t="s">
        <v>1079</v>
      </c>
      <c r="E290" s="61" t="s">
        <v>247</v>
      </c>
      <c r="F290" s="59" t="s">
        <v>757</v>
      </c>
      <c r="G290" s="137" t="s">
        <v>139</v>
      </c>
      <c r="H290" s="76">
        <f>Card_main!J57</f>
        <v>0</v>
      </c>
      <c r="I290" s="76" t="str">
        <f>Card_main!K57</f>
        <v>Hab</v>
      </c>
      <c r="J290" s="76" t="str">
        <f>Card_main!L57</f>
        <v>Com</v>
      </c>
      <c r="K290">
        <f t="shared" si="79"/>
      </c>
      <c r="L290">
        <f t="shared" si="80"/>
      </c>
      <c r="M290">
        <f t="shared" si="81"/>
      </c>
      <c r="N290">
        <f t="shared" si="82"/>
        <v>0.2850000000000002</v>
      </c>
      <c r="O290">
        <f t="shared" si="84"/>
        <v>271</v>
      </c>
      <c r="P290" s="38">
        <f t="shared" si="85"/>
      </c>
      <c r="Q290" s="38">
        <f t="shared" si="86"/>
      </c>
      <c r="R290">
        <f ca="1" t="shared" si="87"/>
      </c>
      <c r="S290">
        <f ca="1" t="shared" si="88"/>
      </c>
      <c r="T290">
        <f ca="1" t="shared" si="89"/>
      </c>
      <c r="U290">
        <f ca="1" t="shared" si="90"/>
      </c>
      <c r="V290">
        <f t="shared" si="91"/>
      </c>
      <c r="W290">
        <f ca="1" t="shared" si="83"/>
      </c>
      <c r="X290">
        <f t="shared" si="92"/>
      </c>
      <c r="AL290">
        <f ca="1" t="shared" si="93"/>
      </c>
    </row>
    <row r="291" spans="1:38" ht="15">
      <c r="A291" s="38">
        <v>290</v>
      </c>
      <c r="B291">
        <f>IF(A291&gt;N$383,"",$D$2*10000+Calculations!A291)</f>
      </c>
      <c r="C291">
        <f t="shared" si="78"/>
      </c>
      <c r="D291" s="59" t="s">
        <v>1400</v>
      </c>
      <c r="E291" s="61" t="s">
        <v>1401</v>
      </c>
      <c r="F291" s="59" t="s">
        <v>1402</v>
      </c>
      <c r="G291" s="137" t="s">
        <v>1403</v>
      </c>
      <c r="H291" s="76">
        <f>Card_main!J58</f>
        <v>0</v>
      </c>
      <c r="I291" s="76" t="str">
        <f>Card_main!K58</f>
        <v>Hab</v>
      </c>
      <c r="J291" s="76" t="str">
        <f>Card_main!L58</f>
        <v>Com</v>
      </c>
      <c r="K291">
        <f t="shared" si="79"/>
      </c>
      <c r="L291">
        <f t="shared" si="80"/>
      </c>
      <c r="M291">
        <f t="shared" si="81"/>
      </c>
      <c r="N291">
        <f t="shared" si="82"/>
        <v>0.2860000000000002</v>
      </c>
      <c r="O291">
        <f t="shared" si="84"/>
        <v>272</v>
      </c>
      <c r="P291" s="38">
        <f t="shared" si="85"/>
      </c>
      <c r="Q291" s="38">
        <f t="shared" si="86"/>
      </c>
      <c r="R291">
        <f ca="1" t="shared" si="87"/>
      </c>
      <c r="S291">
        <f ca="1" t="shared" si="88"/>
      </c>
      <c r="T291">
        <f ca="1" t="shared" si="89"/>
      </c>
      <c r="U291">
        <f ca="1" t="shared" si="90"/>
      </c>
      <c r="V291">
        <f t="shared" si="91"/>
      </c>
      <c r="W291">
        <f ca="1" t="shared" si="83"/>
      </c>
      <c r="X291">
        <f t="shared" si="92"/>
      </c>
      <c r="AL291">
        <f ca="1" t="shared" si="93"/>
      </c>
    </row>
    <row r="292" spans="1:38" ht="15">
      <c r="A292">
        <v>291</v>
      </c>
      <c r="B292">
        <f>IF(A292&gt;N$383,"",$D$2*10000+Calculations!A292)</f>
      </c>
      <c r="C292">
        <f t="shared" si="78"/>
      </c>
      <c r="D292" s="59" t="s">
        <v>1404</v>
      </c>
      <c r="E292" s="61" t="s">
        <v>597</v>
      </c>
      <c r="F292" s="59" t="s">
        <v>1405</v>
      </c>
      <c r="G292" s="137" t="s">
        <v>1406</v>
      </c>
      <c r="H292" s="76">
        <f>Card_main!J59</f>
        <v>0</v>
      </c>
      <c r="I292" s="76" t="str">
        <f>Card_main!K59</f>
        <v>Hab</v>
      </c>
      <c r="J292" s="76" t="str">
        <f>Card_main!L59</f>
        <v>Com</v>
      </c>
      <c r="K292">
        <f t="shared" si="79"/>
      </c>
      <c r="L292">
        <f t="shared" si="80"/>
      </c>
      <c r="M292">
        <f t="shared" si="81"/>
      </c>
      <c r="N292">
        <f t="shared" si="82"/>
        <v>0.2870000000000002</v>
      </c>
      <c r="O292">
        <f t="shared" si="84"/>
        <v>273</v>
      </c>
      <c r="P292" s="38">
        <f t="shared" si="85"/>
      </c>
      <c r="Q292" s="38">
        <f t="shared" si="86"/>
      </c>
      <c r="R292">
        <f ca="1" t="shared" si="87"/>
      </c>
      <c r="S292">
        <f ca="1" t="shared" si="88"/>
      </c>
      <c r="T292">
        <f ca="1" t="shared" si="89"/>
      </c>
      <c r="U292">
        <f ca="1" t="shared" si="90"/>
      </c>
      <c r="V292">
        <f t="shared" si="91"/>
      </c>
      <c r="W292">
        <f ca="1" t="shared" si="83"/>
      </c>
      <c r="X292">
        <f t="shared" si="92"/>
      </c>
      <c r="AL292">
        <f ca="1" t="shared" si="93"/>
      </c>
    </row>
    <row r="293" spans="1:38" ht="15">
      <c r="A293">
        <v>292</v>
      </c>
      <c r="B293">
        <f>IF(A293&gt;N$383,"",$D$2*10000+Calculations!A293)</f>
      </c>
      <c r="C293">
        <f t="shared" si="78"/>
      </c>
      <c r="D293" s="59" t="s">
        <v>1080</v>
      </c>
      <c r="E293" s="61" t="s">
        <v>1407</v>
      </c>
      <c r="F293" s="59" t="s">
        <v>758</v>
      </c>
      <c r="G293" s="137" t="s">
        <v>114</v>
      </c>
      <c r="H293" s="76">
        <f>Card_main!J60</f>
        <v>0</v>
      </c>
      <c r="I293" s="76" t="str">
        <f>Card_main!K60</f>
        <v>Hab</v>
      </c>
      <c r="J293" s="76" t="str">
        <f>Card_main!L60</f>
        <v>Com</v>
      </c>
      <c r="K293">
        <f t="shared" si="79"/>
      </c>
      <c r="L293">
        <f t="shared" si="80"/>
      </c>
      <c r="M293">
        <f t="shared" si="81"/>
      </c>
      <c r="N293">
        <f t="shared" si="82"/>
        <v>0.2880000000000002</v>
      </c>
      <c r="O293">
        <f t="shared" si="84"/>
        <v>274</v>
      </c>
      <c r="P293" s="38">
        <f t="shared" si="85"/>
      </c>
      <c r="Q293" s="38">
        <f t="shared" si="86"/>
      </c>
      <c r="R293">
        <f ca="1" t="shared" si="87"/>
      </c>
      <c r="S293">
        <f ca="1" t="shared" si="88"/>
      </c>
      <c r="T293">
        <f ca="1" t="shared" si="89"/>
      </c>
      <c r="U293">
        <f ca="1" t="shared" si="90"/>
      </c>
      <c r="V293">
        <f t="shared" si="91"/>
      </c>
      <c r="W293">
        <f ca="1" t="shared" si="83"/>
      </c>
      <c r="X293">
        <f t="shared" si="92"/>
      </c>
      <c r="AL293">
        <f ca="1" t="shared" si="93"/>
      </c>
    </row>
    <row r="294" spans="1:38" ht="15">
      <c r="A294" s="38">
        <v>293</v>
      </c>
      <c r="B294">
        <f>IF(A294&gt;N$383,"",$D$2*10000+Calculations!A294)</f>
      </c>
      <c r="C294">
        <f t="shared" si="78"/>
      </c>
      <c r="D294" s="59" t="s">
        <v>1081</v>
      </c>
      <c r="E294" s="61" t="s">
        <v>684</v>
      </c>
      <c r="F294" s="59" t="s">
        <v>759</v>
      </c>
      <c r="G294" s="137" t="s">
        <v>141</v>
      </c>
      <c r="H294" s="76">
        <f>Card_main!J61</f>
        <v>0</v>
      </c>
      <c r="I294" s="76" t="str">
        <f>Card_main!K61</f>
        <v>Hab</v>
      </c>
      <c r="J294" s="76" t="str">
        <f>Card_main!L61</f>
        <v>Com</v>
      </c>
      <c r="K294">
        <f t="shared" si="79"/>
      </c>
      <c r="L294">
        <f t="shared" si="80"/>
      </c>
      <c r="M294">
        <f t="shared" si="81"/>
      </c>
      <c r="N294">
        <f t="shared" si="82"/>
        <v>0.2890000000000002</v>
      </c>
      <c r="O294">
        <f t="shared" si="84"/>
        <v>275</v>
      </c>
      <c r="P294" s="38">
        <f t="shared" si="85"/>
      </c>
      <c r="Q294" s="38">
        <f t="shared" si="86"/>
      </c>
      <c r="R294">
        <f ca="1" t="shared" si="87"/>
      </c>
      <c r="S294">
        <f ca="1" t="shared" si="88"/>
      </c>
      <c r="T294">
        <f ca="1" t="shared" si="89"/>
      </c>
      <c r="U294">
        <f ca="1" t="shared" si="90"/>
      </c>
      <c r="V294">
        <f t="shared" si="91"/>
      </c>
      <c r="W294">
        <f ca="1" t="shared" si="83"/>
      </c>
      <c r="X294">
        <f t="shared" si="92"/>
      </c>
      <c r="AL294">
        <f ca="1" t="shared" si="93"/>
      </c>
    </row>
    <row r="295" spans="1:38" ht="15">
      <c r="A295">
        <v>294</v>
      </c>
      <c r="B295">
        <f>IF(A295&gt;N$383,"",$D$2*10000+Calculations!A295)</f>
      </c>
      <c r="C295">
        <f t="shared" si="78"/>
      </c>
      <c r="D295" s="59" t="s">
        <v>1408</v>
      </c>
      <c r="E295" s="61" t="s">
        <v>1409</v>
      </c>
      <c r="F295" s="59" t="s">
        <v>1410</v>
      </c>
      <c r="G295" s="137" t="s">
        <v>1411</v>
      </c>
      <c r="H295" s="76">
        <f>Card_main!J62</f>
        <v>0</v>
      </c>
      <c r="I295" s="76" t="str">
        <f>Card_main!K62</f>
        <v>Hab</v>
      </c>
      <c r="J295" s="76" t="str">
        <f>Card_main!L62</f>
        <v>Com</v>
      </c>
      <c r="K295">
        <f t="shared" si="79"/>
      </c>
      <c r="L295">
        <f t="shared" si="80"/>
      </c>
      <c r="M295">
        <f t="shared" si="81"/>
      </c>
      <c r="N295">
        <f t="shared" si="82"/>
        <v>0.2900000000000002</v>
      </c>
      <c r="O295">
        <f t="shared" si="84"/>
        <v>276</v>
      </c>
      <c r="P295" s="38">
        <f t="shared" si="85"/>
      </c>
      <c r="Q295" s="38">
        <f t="shared" si="86"/>
      </c>
      <c r="R295">
        <f ca="1" t="shared" si="87"/>
      </c>
      <c r="S295">
        <f ca="1" t="shared" si="88"/>
      </c>
      <c r="T295">
        <f ca="1" t="shared" si="89"/>
      </c>
      <c r="U295">
        <f ca="1" t="shared" si="90"/>
      </c>
      <c r="V295">
        <f t="shared" si="91"/>
      </c>
      <c r="W295">
        <f ca="1" t="shared" si="83"/>
      </c>
      <c r="X295">
        <f t="shared" si="92"/>
      </c>
      <c r="AL295">
        <f ca="1" t="shared" si="93"/>
      </c>
    </row>
    <row r="296" spans="1:38" ht="15">
      <c r="A296">
        <v>295</v>
      </c>
      <c r="B296">
        <f>IF(A296&gt;N$383,"",$D$2*10000+Calculations!A296)</f>
      </c>
      <c r="C296">
        <f t="shared" si="78"/>
      </c>
      <c r="D296" s="59" t="s">
        <v>1412</v>
      </c>
      <c r="E296" s="61" t="s">
        <v>655</v>
      </c>
      <c r="F296" s="59" t="s">
        <v>1413</v>
      </c>
      <c r="G296" s="137" t="s">
        <v>1414</v>
      </c>
      <c r="H296" s="76">
        <f>Card_main!J63</f>
        <v>0</v>
      </c>
      <c r="I296" s="76" t="str">
        <f>Card_main!K63</f>
        <v>Hab</v>
      </c>
      <c r="J296" s="76" t="str">
        <f>Card_main!L63</f>
        <v>Com</v>
      </c>
      <c r="K296">
        <f t="shared" si="79"/>
      </c>
      <c r="L296">
        <f t="shared" si="80"/>
      </c>
      <c r="M296">
        <f t="shared" si="81"/>
      </c>
      <c r="N296">
        <f t="shared" si="82"/>
        <v>0.2910000000000002</v>
      </c>
      <c r="O296">
        <f t="shared" si="84"/>
        <v>277</v>
      </c>
      <c r="P296" s="38">
        <f t="shared" si="85"/>
      </c>
      <c r="Q296" s="38">
        <f t="shared" si="86"/>
      </c>
      <c r="R296">
        <f ca="1" t="shared" si="87"/>
      </c>
      <c r="S296">
        <f ca="1" t="shared" si="88"/>
      </c>
      <c r="T296">
        <f ca="1" t="shared" si="89"/>
      </c>
      <c r="U296">
        <f ca="1" t="shared" si="90"/>
      </c>
      <c r="V296">
        <f t="shared" si="91"/>
      </c>
      <c r="W296">
        <f ca="1" t="shared" si="83"/>
      </c>
      <c r="X296">
        <f t="shared" si="92"/>
      </c>
      <c r="AL296">
        <f ca="1" t="shared" si="93"/>
      </c>
    </row>
    <row r="297" spans="1:38" ht="15">
      <c r="A297" s="38">
        <v>296</v>
      </c>
      <c r="B297">
        <f>IF(A297&gt;N$383,"",$D$2*10000+Calculations!A297)</f>
      </c>
      <c r="C297">
        <f t="shared" si="78"/>
      </c>
      <c r="D297" s="59" t="s">
        <v>1082</v>
      </c>
      <c r="E297" s="61" t="s">
        <v>760</v>
      </c>
      <c r="F297" s="59" t="s">
        <v>761</v>
      </c>
      <c r="G297" s="137" t="s">
        <v>115</v>
      </c>
      <c r="H297" s="76">
        <f>Card_main!J64</f>
        <v>0</v>
      </c>
      <c r="I297" s="76" t="str">
        <f>Card_main!K64</f>
        <v>Hab</v>
      </c>
      <c r="J297" s="76" t="str">
        <f>Card_main!L64</f>
        <v>Com</v>
      </c>
      <c r="K297">
        <f t="shared" si="79"/>
      </c>
      <c r="L297">
        <f t="shared" si="80"/>
      </c>
      <c r="M297">
        <f t="shared" si="81"/>
      </c>
      <c r="N297">
        <f t="shared" si="82"/>
        <v>0.2920000000000002</v>
      </c>
      <c r="O297">
        <f t="shared" si="84"/>
        <v>278</v>
      </c>
      <c r="P297" s="38">
        <f t="shared" si="85"/>
      </c>
      <c r="Q297" s="38">
        <f t="shared" si="86"/>
      </c>
      <c r="R297">
        <f ca="1" t="shared" si="87"/>
      </c>
      <c r="S297">
        <f ca="1" t="shared" si="88"/>
      </c>
      <c r="T297">
        <f ca="1" t="shared" si="89"/>
      </c>
      <c r="U297">
        <f ca="1" t="shared" si="90"/>
      </c>
      <c r="V297">
        <f t="shared" si="91"/>
      </c>
      <c r="W297">
        <f ca="1" t="shared" si="83"/>
      </c>
      <c r="X297">
        <f t="shared" si="92"/>
      </c>
      <c r="AL297">
        <f ca="1" t="shared" si="93"/>
      </c>
    </row>
    <row r="298" spans="1:38" ht="15">
      <c r="A298">
        <v>297</v>
      </c>
      <c r="B298">
        <f>IF(A298&gt;N$383,"",$D$2*10000+Calculations!A298)</f>
      </c>
      <c r="C298">
        <f t="shared" si="78"/>
      </c>
      <c r="D298" s="59" t="s">
        <v>1083</v>
      </c>
      <c r="E298" s="61" t="s">
        <v>762</v>
      </c>
      <c r="F298" s="59" t="s">
        <v>763</v>
      </c>
      <c r="G298" s="137" t="s">
        <v>764</v>
      </c>
      <c r="H298" s="76">
        <f>Card_main!J65</f>
        <v>0</v>
      </c>
      <c r="I298" s="76" t="str">
        <f>Card_main!K65</f>
        <v>Hab</v>
      </c>
      <c r="J298" s="76" t="str">
        <f>Card_main!L65</f>
        <v>Com</v>
      </c>
      <c r="K298">
        <f t="shared" si="79"/>
      </c>
      <c r="L298">
        <f t="shared" si="80"/>
      </c>
      <c r="M298">
        <f t="shared" si="81"/>
      </c>
      <c r="N298">
        <f t="shared" si="82"/>
        <v>0.2930000000000002</v>
      </c>
      <c r="O298">
        <f t="shared" si="84"/>
        <v>279</v>
      </c>
      <c r="P298" s="38">
        <f t="shared" si="85"/>
      </c>
      <c r="Q298" s="38">
        <f t="shared" si="86"/>
      </c>
      <c r="R298">
        <f ca="1" t="shared" si="87"/>
      </c>
      <c r="S298">
        <f ca="1" t="shared" si="88"/>
      </c>
      <c r="T298">
        <f ca="1" t="shared" si="89"/>
      </c>
      <c r="U298">
        <f ca="1" t="shared" si="90"/>
      </c>
      <c r="V298">
        <f t="shared" si="91"/>
      </c>
      <c r="W298">
        <f ca="1" t="shared" si="83"/>
      </c>
      <c r="X298">
        <f t="shared" si="92"/>
      </c>
      <c r="AL298">
        <f ca="1" t="shared" si="93"/>
      </c>
    </row>
    <row r="299" spans="1:38" ht="15">
      <c r="A299">
        <v>298</v>
      </c>
      <c r="B299">
        <f>IF(A299&gt;N$383,"",$D$2*10000+Calculations!A299)</f>
      </c>
      <c r="C299">
        <f t="shared" si="78"/>
      </c>
      <c r="D299" s="59" t="s">
        <v>1084</v>
      </c>
      <c r="E299" s="61" t="s">
        <v>203</v>
      </c>
      <c r="F299" s="59" t="s">
        <v>765</v>
      </c>
      <c r="G299" s="137" t="s">
        <v>143</v>
      </c>
      <c r="H299" s="76">
        <f>Card_main!J66</f>
        <v>0</v>
      </c>
      <c r="I299" s="76" t="str">
        <f>Card_main!K66</f>
        <v>Hab</v>
      </c>
      <c r="J299" s="76" t="str">
        <f>Card_main!L66</f>
        <v>Com</v>
      </c>
      <c r="K299">
        <f t="shared" si="79"/>
      </c>
      <c r="L299">
        <f t="shared" si="80"/>
      </c>
      <c r="M299">
        <f t="shared" si="81"/>
      </c>
      <c r="N299">
        <f t="shared" si="82"/>
        <v>0.2940000000000002</v>
      </c>
      <c r="O299">
        <f t="shared" si="84"/>
        <v>280</v>
      </c>
      <c r="P299" s="38">
        <f t="shared" si="85"/>
      </c>
      <c r="Q299" s="38">
        <f t="shared" si="86"/>
      </c>
      <c r="R299">
        <f ca="1" t="shared" si="87"/>
      </c>
      <c r="S299">
        <f ca="1" t="shared" si="88"/>
      </c>
      <c r="T299">
        <f ca="1" t="shared" si="89"/>
      </c>
      <c r="U299">
        <f ca="1" t="shared" si="90"/>
      </c>
      <c r="V299">
        <f t="shared" si="91"/>
      </c>
      <c r="W299">
        <f ca="1" t="shared" si="83"/>
      </c>
      <c r="X299">
        <f t="shared" si="92"/>
      </c>
      <c r="AL299">
        <f ca="1" t="shared" si="93"/>
      </c>
    </row>
    <row r="300" spans="1:38" ht="15">
      <c r="A300" s="38">
        <v>299</v>
      </c>
      <c r="B300">
        <f>IF(A300&gt;N$383,"",$D$2*10000+Calculations!A300)</f>
      </c>
      <c r="C300">
        <f t="shared" si="78"/>
      </c>
      <c r="D300" s="59" t="s">
        <v>1085</v>
      </c>
      <c r="E300" s="61" t="s">
        <v>599</v>
      </c>
      <c r="F300" s="59" t="s">
        <v>766</v>
      </c>
      <c r="G300" s="137" t="s">
        <v>144</v>
      </c>
      <c r="H300" s="76">
        <f>Card_main!J67</f>
        <v>0</v>
      </c>
      <c r="I300" s="76" t="str">
        <f>Card_main!K67</f>
        <v>Hab</v>
      </c>
      <c r="J300" s="76" t="str">
        <f>Card_main!L67</f>
        <v>Com</v>
      </c>
      <c r="K300">
        <f t="shared" si="79"/>
      </c>
      <c r="L300">
        <f t="shared" si="80"/>
      </c>
      <c r="M300">
        <f t="shared" si="81"/>
      </c>
      <c r="N300">
        <f t="shared" si="82"/>
        <v>0.2950000000000002</v>
      </c>
      <c r="O300">
        <f t="shared" si="84"/>
        <v>281</v>
      </c>
      <c r="P300" s="38">
        <f t="shared" si="85"/>
      </c>
      <c r="Q300" s="38">
        <f t="shared" si="86"/>
      </c>
      <c r="R300">
        <f ca="1" t="shared" si="87"/>
      </c>
      <c r="S300">
        <f ca="1" t="shared" si="88"/>
      </c>
      <c r="T300">
        <f ca="1" t="shared" si="89"/>
      </c>
      <c r="U300">
        <f ca="1" t="shared" si="90"/>
      </c>
      <c r="V300">
        <f t="shared" si="91"/>
      </c>
      <c r="W300">
        <f ca="1" t="shared" si="83"/>
      </c>
      <c r="X300">
        <f t="shared" si="92"/>
      </c>
      <c r="AL300">
        <f ca="1" t="shared" si="93"/>
      </c>
    </row>
    <row r="301" spans="1:38" ht="15">
      <c r="A301">
        <v>300</v>
      </c>
      <c r="B301">
        <f>IF(A301&gt;N$383,"",$D$2*10000+Calculations!A301)</f>
      </c>
      <c r="C301">
        <f t="shared" si="78"/>
      </c>
      <c r="D301" s="59" t="s">
        <v>1086</v>
      </c>
      <c r="E301" s="61" t="s">
        <v>204</v>
      </c>
      <c r="F301" s="59" t="s">
        <v>767</v>
      </c>
      <c r="G301" s="137" t="s">
        <v>146</v>
      </c>
      <c r="H301" s="76">
        <f>Card_main!J68</f>
        <v>0</v>
      </c>
      <c r="I301" s="76" t="str">
        <f>Card_main!K68</f>
        <v>Hab</v>
      </c>
      <c r="J301" s="76" t="str">
        <f>Card_main!L68</f>
        <v>Com</v>
      </c>
      <c r="K301">
        <f t="shared" si="79"/>
      </c>
      <c r="L301">
        <f t="shared" si="80"/>
      </c>
      <c r="M301">
        <f t="shared" si="81"/>
      </c>
      <c r="N301">
        <f t="shared" si="82"/>
        <v>0.2960000000000002</v>
      </c>
      <c r="O301">
        <f t="shared" si="84"/>
        <v>282</v>
      </c>
      <c r="P301" s="38">
        <f t="shared" si="85"/>
      </c>
      <c r="Q301" s="38">
        <f t="shared" si="86"/>
      </c>
      <c r="R301">
        <f ca="1" t="shared" si="87"/>
      </c>
      <c r="S301">
        <f ca="1" t="shared" si="88"/>
      </c>
      <c r="T301">
        <f ca="1" t="shared" si="89"/>
      </c>
      <c r="U301">
        <f ca="1" t="shared" si="90"/>
      </c>
      <c r="V301">
        <f t="shared" si="91"/>
      </c>
      <c r="W301">
        <f ca="1" t="shared" si="83"/>
      </c>
      <c r="X301">
        <f t="shared" si="92"/>
      </c>
      <c r="AL301">
        <f ca="1" t="shared" si="93"/>
      </c>
    </row>
    <row r="302" spans="1:38" ht="15">
      <c r="A302">
        <v>301</v>
      </c>
      <c r="B302">
        <f>IF(A302&gt;N$383,"",$D$2*10000+Calculations!A302)</f>
      </c>
      <c r="C302">
        <f t="shared" si="78"/>
      </c>
      <c r="D302" s="59" t="s">
        <v>1088</v>
      </c>
      <c r="E302" s="61" t="s">
        <v>599</v>
      </c>
      <c r="F302" s="59" t="s">
        <v>770</v>
      </c>
      <c r="G302" s="137" t="s">
        <v>147</v>
      </c>
      <c r="H302" s="76">
        <f>Card_main!J69</f>
        <v>0</v>
      </c>
      <c r="I302" s="76" t="str">
        <f>Card_main!K69</f>
        <v>Hab</v>
      </c>
      <c r="J302" s="76" t="str">
        <f>Card_main!L69</f>
        <v>Com</v>
      </c>
      <c r="K302">
        <f t="shared" si="79"/>
      </c>
      <c r="L302">
        <f t="shared" si="80"/>
      </c>
      <c r="M302">
        <f t="shared" si="81"/>
      </c>
      <c r="N302">
        <f t="shared" si="82"/>
        <v>0.2970000000000002</v>
      </c>
      <c r="O302">
        <f t="shared" si="84"/>
        <v>283</v>
      </c>
      <c r="P302" s="38">
        <f t="shared" si="85"/>
      </c>
      <c r="Q302" s="38">
        <f t="shared" si="86"/>
      </c>
      <c r="R302">
        <f ca="1" t="shared" si="87"/>
      </c>
      <c r="S302">
        <f ca="1" t="shared" si="88"/>
      </c>
      <c r="T302">
        <f ca="1" t="shared" si="89"/>
      </c>
      <c r="U302">
        <f ca="1" t="shared" si="90"/>
      </c>
      <c r="V302">
        <f t="shared" si="91"/>
      </c>
      <c r="W302">
        <f ca="1" t="shared" si="83"/>
      </c>
      <c r="X302">
        <f t="shared" si="92"/>
      </c>
      <c r="AL302">
        <f ca="1" t="shared" si="93"/>
      </c>
    </row>
    <row r="303" spans="1:38" ht="15">
      <c r="A303" s="38">
        <v>302</v>
      </c>
      <c r="B303">
        <f>IF(A303&gt;N$383,"",$D$2*10000+Calculations!A303)</f>
      </c>
      <c r="C303">
        <f t="shared" si="78"/>
      </c>
      <c r="D303" s="59" t="s">
        <v>1087</v>
      </c>
      <c r="E303" s="61" t="s">
        <v>768</v>
      </c>
      <c r="F303" s="59" t="s">
        <v>769</v>
      </c>
      <c r="G303" s="137" t="s">
        <v>162</v>
      </c>
      <c r="H303" s="76">
        <f>Card_main!J70</f>
        <v>0</v>
      </c>
      <c r="I303" s="76" t="str">
        <f>Card_main!K70</f>
        <v>Hab</v>
      </c>
      <c r="J303" s="76" t="str">
        <f>Card_main!L70</f>
        <v>Com</v>
      </c>
      <c r="K303">
        <f t="shared" si="79"/>
      </c>
      <c r="L303">
        <f t="shared" si="80"/>
      </c>
      <c r="M303">
        <f t="shared" si="81"/>
      </c>
      <c r="N303">
        <f t="shared" si="82"/>
        <v>0.2980000000000002</v>
      </c>
      <c r="O303">
        <f t="shared" si="84"/>
        <v>284</v>
      </c>
      <c r="P303" s="38">
        <f t="shared" si="85"/>
      </c>
      <c r="Q303" s="38">
        <f t="shared" si="86"/>
      </c>
      <c r="R303">
        <f ca="1" t="shared" si="87"/>
      </c>
      <c r="S303">
        <f ca="1" t="shared" si="88"/>
      </c>
      <c r="T303">
        <f ca="1" t="shared" si="89"/>
      </c>
      <c r="U303">
        <f ca="1" t="shared" si="90"/>
      </c>
      <c r="V303">
        <f t="shared" si="91"/>
      </c>
      <c r="W303">
        <f ca="1" t="shared" si="83"/>
      </c>
      <c r="X303">
        <f t="shared" si="92"/>
      </c>
      <c r="AL303">
        <f ca="1" t="shared" si="93"/>
      </c>
    </row>
    <row r="304" spans="1:38" ht="15">
      <c r="A304">
        <v>303</v>
      </c>
      <c r="B304">
        <f>IF(A304&gt;N$383,"",$D$2*10000+Calculations!A304)</f>
      </c>
      <c r="C304">
        <f t="shared" si="78"/>
      </c>
      <c r="D304" s="59" t="s">
        <v>1089</v>
      </c>
      <c r="E304" s="61" t="s">
        <v>771</v>
      </c>
      <c r="F304" s="59" t="s">
        <v>772</v>
      </c>
      <c r="G304" s="137" t="s">
        <v>148</v>
      </c>
      <c r="H304" s="76">
        <f>Card_main!J71</f>
        <v>0</v>
      </c>
      <c r="I304" s="76" t="str">
        <f>Card_main!K71</f>
        <v>Hab</v>
      </c>
      <c r="J304" s="76" t="str">
        <f>Card_main!L71</f>
        <v>Com</v>
      </c>
      <c r="K304">
        <f t="shared" si="79"/>
      </c>
      <c r="L304">
        <f t="shared" si="80"/>
      </c>
      <c r="M304">
        <f t="shared" si="81"/>
      </c>
      <c r="N304">
        <f t="shared" si="82"/>
        <v>0.2990000000000002</v>
      </c>
      <c r="O304">
        <f t="shared" si="84"/>
        <v>285</v>
      </c>
      <c r="P304" s="38">
        <f t="shared" si="85"/>
      </c>
      <c r="Q304" s="38">
        <f t="shared" si="86"/>
      </c>
      <c r="R304">
        <f ca="1" t="shared" si="87"/>
      </c>
      <c r="S304">
        <f ca="1" t="shared" si="88"/>
      </c>
      <c r="T304">
        <f ca="1" t="shared" si="89"/>
      </c>
      <c r="U304">
        <f ca="1" t="shared" si="90"/>
      </c>
      <c r="V304">
        <f t="shared" si="91"/>
      </c>
      <c r="W304">
        <f ca="1" t="shared" si="83"/>
      </c>
      <c r="X304">
        <f t="shared" si="92"/>
      </c>
      <c r="AL304">
        <f ca="1" t="shared" si="93"/>
      </c>
    </row>
    <row r="305" spans="1:38" ht="15">
      <c r="A305">
        <v>304</v>
      </c>
      <c r="B305">
        <f>IF(A305&gt;N$383,"",$D$2*10000+Calculations!A305)</f>
      </c>
      <c r="C305">
        <f t="shared" si="78"/>
      </c>
      <c r="D305" s="59" t="s">
        <v>1090</v>
      </c>
      <c r="E305" s="61" t="s">
        <v>773</v>
      </c>
      <c r="F305" s="59" t="s">
        <v>774</v>
      </c>
      <c r="G305" s="137" t="s">
        <v>44</v>
      </c>
      <c r="H305" s="76">
        <f>Card_main!J72</f>
        <v>0</v>
      </c>
      <c r="I305" s="76" t="str">
        <f>Card_main!K72</f>
        <v>Hab</v>
      </c>
      <c r="J305" s="76" t="str">
        <f>Card_main!L72</f>
        <v>Com</v>
      </c>
      <c r="K305">
        <f t="shared" si="79"/>
      </c>
      <c r="L305">
        <f t="shared" si="80"/>
      </c>
      <c r="M305">
        <f t="shared" si="81"/>
      </c>
      <c r="N305">
        <f t="shared" si="82"/>
        <v>0.3000000000000002</v>
      </c>
      <c r="O305">
        <f t="shared" si="84"/>
        <v>286</v>
      </c>
      <c r="P305" s="38">
        <f t="shared" si="85"/>
      </c>
      <c r="Q305" s="38">
        <f t="shared" si="86"/>
      </c>
      <c r="R305">
        <f ca="1" t="shared" si="87"/>
      </c>
      <c r="S305">
        <f ca="1" t="shared" si="88"/>
      </c>
      <c r="T305">
        <f ca="1" t="shared" si="89"/>
      </c>
      <c r="U305">
        <f ca="1" t="shared" si="90"/>
      </c>
      <c r="V305">
        <f t="shared" si="91"/>
      </c>
      <c r="W305">
        <f ca="1" t="shared" si="83"/>
      </c>
      <c r="X305">
        <f t="shared" si="92"/>
      </c>
      <c r="AL305">
        <f ca="1" t="shared" si="93"/>
      </c>
    </row>
    <row r="306" spans="1:38" ht="15">
      <c r="A306" s="38">
        <v>305</v>
      </c>
      <c r="B306">
        <f>IF(A306&gt;N$383,"",$D$2*10000+Calculations!A306)</f>
      </c>
      <c r="C306">
        <f t="shared" si="78"/>
      </c>
      <c r="D306" s="59" t="s">
        <v>1091</v>
      </c>
      <c r="E306" s="61" t="s">
        <v>1415</v>
      </c>
      <c r="F306" s="59" t="s">
        <v>775</v>
      </c>
      <c r="G306" s="137" t="s">
        <v>151</v>
      </c>
      <c r="H306" s="76">
        <f>Card_main!J73</f>
        <v>0</v>
      </c>
      <c r="I306" s="76" t="str">
        <f>Card_main!K73</f>
        <v>Hab</v>
      </c>
      <c r="J306" s="76" t="str">
        <f>Card_main!L73</f>
        <v>Com</v>
      </c>
      <c r="K306">
        <f t="shared" si="79"/>
      </c>
      <c r="L306">
        <f t="shared" si="80"/>
      </c>
      <c r="M306">
        <f t="shared" si="81"/>
      </c>
      <c r="N306">
        <f t="shared" si="82"/>
        <v>0.3010000000000002</v>
      </c>
      <c r="O306">
        <f t="shared" si="84"/>
        <v>287</v>
      </c>
      <c r="P306" s="38">
        <f t="shared" si="85"/>
      </c>
      <c r="Q306" s="38">
        <f t="shared" si="86"/>
      </c>
      <c r="R306">
        <f ca="1" t="shared" si="87"/>
      </c>
      <c r="S306">
        <f ca="1" t="shared" si="88"/>
      </c>
      <c r="T306">
        <f ca="1" t="shared" si="89"/>
      </c>
      <c r="U306">
        <f ca="1" t="shared" si="90"/>
      </c>
      <c r="V306">
        <f t="shared" si="91"/>
      </c>
      <c r="W306">
        <f ca="1" t="shared" si="83"/>
      </c>
      <c r="X306">
        <f t="shared" si="92"/>
      </c>
      <c r="AL306">
        <f ca="1" t="shared" si="93"/>
      </c>
    </row>
    <row r="307" spans="1:38" ht="15">
      <c r="A307">
        <v>306</v>
      </c>
      <c r="B307">
        <f>IF(A307&gt;N$383,"",$D$2*10000+Calculations!A307)</f>
      </c>
      <c r="C307">
        <f t="shared" si="78"/>
      </c>
      <c r="D307" s="59" t="s">
        <v>1505</v>
      </c>
      <c r="E307" s="60" t="s">
        <v>1501</v>
      </c>
      <c r="F307" s="59" t="s">
        <v>1506</v>
      </c>
      <c r="G307" s="137" t="s">
        <v>1507</v>
      </c>
      <c r="H307" s="76">
        <f>Card_main!J74</f>
        <v>0</v>
      </c>
      <c r="I307" s="76" t="str">
        <f>Card_main!K74</f>
        <v>Hab</v>
      </c>
      <c r="J307" s="76" t="str">
        <f>Card_main!L74</f>
        <v>Com</v>
      </c>
      <c r="K307">
        <f t="shared" si="79"/>
      </c>
      <c r="L307">
        <f t="shared" si="80"/>
      </c>
      <c r="M307">
        <f t="shared" si="81"/>
      </c>
      <c r="N307">
        <f t="shared" si="82"/>
        <v>0.3020000000000002</v>
      </c>
      <c r="O307">
        <f t="shared" si="84"/>
        <v>288</v>
      </c>
      <c r="P307" s="38">
        <f t="shared" si="85"/>
      </c>
      <c r="Q307" s="38">
        <f t="shared" si="86"/>
      </c>
      <c r="R307">
        <f ca="1" t="shared" si="87"/>
      </c>
      <c r="S307">
        <f ca="1" t="shared" si="88"/>
      </c>
      <c r="T307">
        <f ca="1" t="shared" si="89"/>
      </c>
      <c r="U307">
        <f ca="1" t="shared" si="90"/>
      </c>
      <c r="V307">
        <f t="shared" si="91"/>
      </c>
      <c r="W307">
        <f ca="1" t="shared" si="83"/>
      </c>
      <c r="X307">
        <f t="shared" si="92"/>
      </c>
      <c r="AL307">
        <f ca="1" t="shared" si="93"/>
      </c>
    </row>
    <row r="308" spans="1:38" ht="15">
      <c r="A308">
        <v>307</v>
      </c>
      <c r="B308">
        <f>IF(A308&gt;N$383,"",$D$2*10000+Calculations!A308)</f>
      </c>
      <c r="C308">
        <f t="shared" si="78"/>
      </c>
      <c r="D308" s="59" t="s">
        <v>1092</v>
      </c>
      <c r="E308" s="60" t="s">
        <v>776</v>
      </c>
      <c r="F308" s="59" t="s">
        <v>777</v>
      </c>
      <c r="G308" s="137" t="s">
        <v>152</v>
      </c>
      <c r="H308" s="76">
        <f>Card_main!J75</f>
        <v>0</v>
      </c>
      <c r="I308" s="76" t="str">
        <f>Card_main!K75</f>
        <v>Hab</v>
      </c>
      <c r="J308" s="76" t="str">
        <f>Card_main!L75</f>
        <v>Com</v>
      </c>
      <c r="K308">
        <f t="shared" si="79"/>
      </c>
      <c r="L308">
        <f t="shared" si="80"/>
      </c>
      <c r="M308">
        <f t="shared" si="81"/>
      </c>
      <c r="N308">
        <f t="shared" si="82"/>
        <v>0.3030000000000002</v>
      </c>
      <c r="O308">
        <f t="shared" si="84"/>
        <v>289</v>
      </c>
      <c r="P308" s="38">
        <f t="shared" si="85"/>
      </c>
      <c r="Q308" s="38">
        <f t="shared" si="86"/>
      </c>
      <c r="R308">
        <f ca="1" t="shared" si="87"/>
      </c>
      <c r="S308">
        <f ca="1" t="shared" si="88"/>
      </c>
      <c r="T308">
        <f ca="1" t="shared" si="89"/>
      </c>
      <c r="U308">
        <f ca="1" t="shared" si="90"/>
      </c>
      <c r="V308">
        <f t="shared" si="91"/>
      </c>
      <c r="W308">
        <f ca="1" t="shared" si="83"/>
      </c>
      <c r="X308">
        <f t="shared" si="92"/>
      </c>
      <c r="AL308">
        <f ca="1" t="shared" si="93"/>
      </c>
    </row>
    <row r="309" spans="1:38" ht="15">
      <c r="A309" s="38">
        <v>308</v>
      </c>
      <c r="B309">
        <f>IF(A309&gt;N$383,"",$D$2*10000+Calculations!A309)</f>
      </c>
      <c r="C309">
        <f t="shared" si="78"/>
      </c>
      <c r="D309" s="59" t="s">
        <v>1093</v>
      </c>
      <c r="E309" s="61" t="s">
        <v>709</v>
      </c>
      <c r="F309" s="59" t="s">
        <v>778</v>
      </c>
      <c r="G309" s="137" t="s">
        <v>149</v>
      </c>
      <c r="H309" s="76">
        <f>Card_main!N39</f>
        <v>0</v>
      </c>
      <c r="I309" s="76" t="str">
        <f>Card_main!O39</f>
        <v>Hab</v>
      </c>
      <c r="J309" s="76" t="str">
        <f>Card_main!P39</f>
        <v>Com</v>
      </c>
      <c r="K309">
        <f t="shared" si="79"/>
      </c>
      <c r="L309">
        <f t="shared" si="80"/>
      </c>
      <c r="M309">
        <f t="shared" si="81"/>
      </c>
      <c r="N309">
        <f t="shared" si="82"/>
        <v>0.3040000000000002</v>
      </c>
      <c r="O309">
        <f t="shared" si="84"/>
        <v>290</v>
      </c>
      <c r="P309" s="38">
        <f t="shared" si="85"/>
      </c>
      <c r="Q309" s="38">
        <f t="shared" si="86"/>
      </c>
      <c r="R309">
        <f ca="1" t="shared" si="87"/>
      </c>
      <c r="S309">
        <f ca="1" t="shared" si="88"/>
      </c>
      <c r="T309">
        <f ca="1" t="shared" si="89"/>
      </c>
      <c r="U309">
        <f ca="1" t="shared" si="90"/>
      </c>
      <c r="V309">
        <f t="shared" si="91"/>
      </c>
      <c r="W309">
        <f ca="1" t="shared" si="83"/>
      </c>
      <c r="X309">
        <f t="shared" si="92"/>
      </c>
      <c r="AL309">
        <f ca="1" t="shared" si="93"/>
      </c>
    </row>
    <row r="310" spans="1:38" ht="15">
      <c r="A310">
        <v>309</v>
      </c>
      <c r="B310">
        <f>IF(A310&gt;N$383,"",$D$2*10000+Calculations!A310)</f>
      </c>
      <c r="C310">
        <f t="shared" si="78"/>
      </c>
      <c r="D310" s="59" t="s">
        <v>1094</v>
      </c>
      <c r="E310" s="60" t="s">
        <v>390</v>
      </c>
      <c r="F310" s="59" t="s">
        <v>779</v>
      </c>
      <c r="G310" s="137" t="s">
        <v>150</v>
      </c>
      <c r="H310" s="76">
        <f>Card_main!N40</f>
        <v>0</v>
      </c>
      <c r="I310" s="76" t="str">
        <f>Card_main!O40</f>
        <v>Hab</v>
      </c>
      <c r="J310" s="76" t="str">
        <f>Card_main!P40</f>
        <v>Com</v>
      </c>
      <c r="K310">
        <f t="shared" si="79"/>
      </c>
      <c r="L310">
        <f t="shared" si="80"/>
      </c>
      <c r="M310">
        <f t="shared" si="81"/>
      </c>
      <c r="N310">
        <f t="shared" si="82"/>
        <v>0.3050000000000002</v>
      </c>
      <c r="O310">
        <f t="shared" si="84"/>
        <v>291</v>
      </c>
      <c r="P310" s="38">
        <f t="shared" si="85"/>
      </c>
      <c r="Q310" s="38">
        <f t="shared" si="86"/>
      </c>
      <c r="R310">
        <f ca="1" t="shared" si="87"/>
      </c>
      <c r="S310">
        <f ca="1" t="shared" si="88"/>
      </c>
      <c r="T310">
        <f ca="1" t="shared" si="89"/>
      </c>
      <c r="U310">
        <f ca="1" t="shared" si="90"/>
      </c>
      <c r="V310">
        <f t="shared" si="91"/>
      </c>
      <c r="W310">
        <f ca="1" t="shared" si="83"/>
      </c>
      <c r="X310">
        <f t="shared" si="92"/>
      </c>
      <c r="AL310">
        <f ca="1" t="shared" si="93"/>
      </c>
    </row>
    <row r="311" spans="1:38" ht="15">
      <c r="A311">
        <v>310</v>
      </c>
      <c r="B311">
        <f>IF(A311&gt;N$383,"",$D$2*10000+Calculations!A311)</f>
      </c>
      <c r="C311">
        <f t="shared" si="78"/>
      </c>
      <c r="D311" s="59" t="s">
        <v>1416</v>
      </c>
      <c r="E311" s="61" t="s">
        <v>1342</v>
      </c>
      <c r="F311" s="59" t="s">
        <v>1417</v>
      </c>
      <c r="G311" s="137" t="s">
        <v>1418</v>
      </c>
      <c r="H311" s="76">
        <f>Card_main!N41</f>
        <v>0</v>
      </c>
      <c r="I311" s="76" t="str">
        <f>Card_main!O41</f>
        <v>Hab</v>
      </c>
      <c r="J311" s="76" t="str">
        <f>Card_main!P41</f>
        <v>Com</v>
      </c>
      <c r="K311">
        <f t="shared" si="79"/>
      </c>
      <c r="L311">
        <f t="shared" si="80"/>
      </c>
      <c r="M311">
        <f t="shared" si="81"/>
      </c>
      <c r="N311">
        <f t="shared" si="82"/>
        <v>0.3060000000000002</v>
      </c>
      <c r="O311">
        <f t="shared" si="84"/>
        <v>292</v>
      </c>
      <c r="P311" s="38">
        <f t="shared" si="85"/>
      </c>
      <c r="Q311" s="38">
        <f t="shared" si="86"/>
      </c>
      <c r="R311">
        <f ca="1" t="shared" si="87"/>
      </c>
      <c r="S311">
        <f ca="1" t="shared" si="88"/>
      </c>
      <c r="T311">
        <f ca="1" t="shared" si="89"/>
      </c>
      <c r="U311">
        <f ca="1" t="shared" si="90"/>
      </c>
      <c r="V311">
        <f t="shared" si="91"/>
      </c>
      <c r="W311">
        <f ca="1" t="shared" si="83"/>
      </c>
      <c r="X311">
        <f t="shared" si="92"/>
      </c>
      <c r="AL311">
        <f ca="1" t="shared" si="93"/>
      </c>
    </row>
    <row r="312" spans="1:38" ht="15">
      <c r="A312" s="38">
        <v>311</v>
      </c>
      <c r="B312">
        <f>IF(A312&gt;N$383,"",$D$2*10000+Calculations!A312)</f>
      </c>
      <c r="C312">
        <f t="shared" si="78"/>
      </c>
      <c r="D312" s="59" t="s">
        <v>1419</v>
      </c>
      <c r="E312" s="60" t="s">
        <v>1420</v>
      </c>
      <c r="F312" s="59" t="s">
        <v>1421</v>
      </c>
      <c r="G312" s="137" t="s">
        <v>1422</v>
      </c>
      <c r="H312" s="76">
        <f>Card_main!N42</f>
        <v>0</v>
      </c>
      <c r="I312" s="76" t="str">
        <f>Card_main!O42</f>
        <v>Hab</v>
      </c>
      <c r="J312" s="76" t="str">
        <f>Card_main!P42</f>
        <v>Com</v>
      </c>
      <c r="K312">
        <f t="shared" si="79"/>
      </c>
      <c r="L312">
        <f t="shared" si="80"/>
      </c>
      <c r="M312">
        <f t="shared" si="81"/>
      </c>
      <c r="N312">
        <f t="shared" si="82"/>
        <v>0.3070000000000002</v>
      </c>
      <c r="O312">
        <f t="shared" si="84"/>
        <v>293</v>
      </c>
      <c r="P312" s="38">
        <f t="shared" si="85"/>
      </c>
      <c r="Q312" s="38">
        <f t="shared" si="86"/>
      </c>
      <c r="R312">
        <f ca="1" t="shared" si="87"/>
      </c>
      <c r="S312">
        <f ca="1" t="shared" si="88"/>
      </c>
      <c r="T312">
        <f ca="1" t="shared" si="89"/>
      </c>
      <c r="U312">
        <f ca="1" t="shared" si="90"/>
      </c>
      <c r="V312">
        <f t="shared" si="91"/>
      </c>
      <c r="W312">
        <f ca="1" t="shared" si="83"/>
      </c>
      <c r="X312">
        <f t="shared" si="92"/>
      </c>
      <c r="AL312">
        <f ca="1" t="shared" si="93"/>
      </c>
    </row>
    <row r="313" spans="1:38" ht="15">
      <c r="A313">
        <v>312</v>
      </c>
      <c r="B313">
        <f>IF(A313&gt;N$383,"",$D$2*10000+Calculations!A313)</f>
      </c>
      <c r="C313">
        <f t="shared" si="78"/>
      </c>
      <c r="D313" s="59" t="s">
        <v>1423</v>
      </c>
      <c r="E313" s="60" t="s">
        <v>1485</v>
      </c>
      <c r="F313" s="59" t="s">
        <v>1424</v>
      </c>
      <c r="G313" s="137" t="s">
        <v>1425</v>
      </c>
      <c r="H313" s="76">
        <f>Card_main!N43</f>
        <v>0</v>
      </c>
      <c r="I313" s="76" t="str">
        <f>Card_main!O43</f>
        <v>Hab</v>
      </c>
      <c r="J313" s="76" t="str">
        <f>Card_main!P43</f>
        <v>Com</v>
      </c>
      <c r="K313">
        <f t="shared" si="79"/>
      </c>
      <c r="L313">
        <f t="shared" si="80"/>
      </c>
      <c r="M313">
        <f t="shared" si="81"/>
      </c>
      <c r="N313">
        <f t="shared" si="82"/>
        <v>0.3080000000000002</v>
      </c>
      <c r="O313">
        <f t="shared" si="84"/>
        <v>294</v>
      </c>
      <c r="P313" s="38">
        <f t="shared" si="85"/>
      </c>
      <c r="Q313" s="38">
        <f t="shared" si="86"/>
      </c>
      <c r="R313">
        <f ca="1" t="shared" si="87"/>
      </c>
      <c r="S313">
        <f ca="1" t="shared" si="88"/>
      </c>
      <c r="T313">
        <f ca="1" t="shared" si="89"/>
      </c>
      <c r="U313">
        <f ca="1" t="shared" si="90"/>
      </c>
      <c r="V313">
        <f t="shared" si="91"/>
      </c>
      <c r="W313">
        <f ca="1" t="shared" si="83"/>
      </c>
      <c r="X313">
        <f t="shared" si="92"/>
      </c>
      <c r="AL313">
        <f ca="1" t="shared" si="93"/>
      </c>
    </row>
    <row r="314" spans="1:38" ht="15">
      <c r="A314">
        <v>313</v>
      </c>
      <c r="B314">
        <f>IF(A314&gt;N$383,"",$D$2*10000+Calculations!A314)</f>
      </c>
      <c r="C314">
        <f t="shared" si="78"/>
      </c>
      <c r="D314" s="59" t="s">
        <v>1095</v>
      </c>
      <c r="E314" s="61" t="s">
        <v>205</v>
      </c>
      <c r="F314" s="59" t="s">
        <v>780</v>
      </c>
      <c r="G314" s="137" t="s">
        <v>153</v>
      </c>
      <c r="H314" s="76">
        <f>Card_main!N44</f>
        <v>0</v>
      </c>
      <c r="I314" s="76" t="str">
        <f>Card_main!O44</f>
        <v>Hab</v>
      </c>
      <c r="J314" s="76" t="str">
        <f>Card_main!P44</f>
        <v>Com</v>
      </c>
      <c r="K314">
        <f t="shared" si="79"/>
      </c>
      <c r="L314">
        <f t="shared" si="80"/>
      </c>
      <c r="M314">
        <f t="shared" si="81"/>
      </c>
      <c r="N314">
        <f t="shared" si="82"/>
        <v>0.3090000000000002</v>
      </c>
      <c r="O314">
        <f t="shared" si="84"/>
        <v>295</v>
      </c>
      <c r="P314" s="38">
        <f t="shared" si="85"/>
      </c>
      <c r="Q314" s="38">
        <f t="shared" si="86"/>
      </c>
      <c r="R314">
        <f ca="1" t="shared" si="87"/>
      </c>
      <c r="S314">
        <f ca="1" t="shared" si="88"/>
      </c>
      <c r="T314">
        <f ca="1" t="shared" si="89"/>
      </c>
      <c r="U314">
        <f ca="1" t="shared" si="90"/>
      </c>
      <c r="V314">
        <f t="shared" si="91"/>
      </c>
      <c r="W314">
        <f ca="1" t="shared" si="83"/>
      </c>
      <c r="X314">
        <f t="shared" si="92"/>
      </c>
      <c r="AL314">
        <f ca="1" t="shared" si="93"/>
      </c>
    </row>
    <row r="315" spans="1:38" ht="15">
      <c r="A315" s="38">
        <v>314</v>
      </c>
      <c r="B315">
        <f>IF(A315&gt;N$383,"",$D$2*10000+Calculations!A315)</f>
      </c>
      <c r="C315">
        <f t="shared" si="78"/>
      </c>
      <c r="D315" s="59" t="s">
        <v>1426</v>
      </c>
      <c r="E315" s="60" t="s">
        <v>390</v>
      </c>
      <c r="F315" s="59" t="s">
        <v>1427</v>
      </c>
      <c r="G315" s="137" t="s">
        <v>1428</v>
      </c>
      <c r="H315" s="76">
        <f>Card_main!N45</f>
        <v>0</v>
      </c>
      <c r="I315" s="76" t="str">
        <f>Card_main!O45</f>
        <v>Hab</v>
      </c>
      <c r="J315" s="76" t="str">
        <f>Card_main!P45</f>
        <v>Com</v>
      </c>
      <c r="K315">
        <f t="shared" si="79"/>
      </c>
      <c r="L315">
        <f t="shared" si="80"/>
      </c>
      <c r="M315">
        <f t="shared" si="81"/>
      </c>
      <c r="N315">
        <f t="shared" si="82"/>
        <v>0.3100000000000002</v>
      </c>
      <c r="O315">
        <f t="shared" si="84"/>
        <v>296</v>
      </c>
      <c r="P315" s="38">
        <f t="shared" si="85"/>
      </c>
      <c r="Q315" s="38">
        <f t="shared" si="86"/>
      </c>
      <c r="R315">
        <f ca="1" t="shared" si="87"/>
      </c>
      <c r="S315">
        <f ca="1" t="shared" si="88"/>
      </c>
      <c r="T315">
        <f ca="1" t="shared" si="89"/>
      </c>
      <c r="U315">
        <f ca="1" t="shared" si="90"/>
      </c>
      <c r="V315">
        <f t="shared" si="91"/>
      </c>
      <c r="W315">
        <f ca="1" t="shared" si="83"/>
      </c>
      <c r="X315">
        <f t="shared" si="92"/>
      </c>
      <c r="AL315">
        <f ca="1" t="shared" si="93"/>
      </c>
    </row>
    <row r="316" spans="1:38" ht="15">
      <c r="A316">
        <v>315</v>
      </c>
      <c r="B316">
        <f>IF(A316&gt;N$383,"",$D$2*10000+Calculations!A316)</f>
      </c>
      <c r="C316">
        <f t="shared" si="78"/>
      </c>
      <c r="D316" s="59" t="s">
        <v>1429</v>
      </c>
      <c r="E316" s="61" t="s">
        <v>379</v>
      </c>
      <c r="F316" s="59" t="s">
        <v>1430</v>
      </c>
      <c r="G316" s="137" t="s">
        <v>1431</v>
      </c>
      <c r="H316" s="76">
        <f>Card_main!N46</f>
        <v>0</v>
      </c>
      <c r="I316" s="76" t="str">
        <f>Card_main!O46</f>
        <v>Hab</v>
      </c>
      <c r="J316" s="76" t="str">
        <f>Card_main!P46</f>
        <v>Com</v>
      </c>
      <c r="K316">
        <f t="shared" si="79"/>
      </c>
      <c r="L316">
        <f t="shared" si="80"/>
      </c>
      <c r="M316">
        <f t="shared" si="81"/>
      </c>
      <c r="N316">
        <f t="shared" si="82"/>
        <v>0.3110000000000002</v>
      </c>
      <c r="O316">
        <f t="shared" si="84"/>
        <v>297</v>
      </c>
      <c r="P316" s="38">
        <f t="shared" si="85"/>
      </c>
      <c r="Q316" s="38">
        <f t="shared" si="86"/>
      </c>
      <c r="R316">
        <f ca="1" t="shared" si="87"/>
      </c>
      <c r="S316">
        <f ca="1" t="shared" si="88"/>
      </c>
      <c r="T316">
        <f ca="1" t="shared" si="89"/>
      </c>
      <c r="U316">
        <f ca="1" t="shared" si="90"/>
      </c>
      <c r="V316">
        <f t="shared" si="91"/>
      </c>
      <c r="W316">
        <f ca="1" t="shared" si="83"/>
      </c>
      <c r="X316">
        <f t="shared" si="92"/>
      </c>
      <c r="AL316">
        <f ca="1" t="shared" si="93"/>
      </c>
    </row>
    <row r="317" spans="1:38" ht="15">
      <c r="A317">
        <v>316</v>
      </c>
      <c r="B317">
        <f>IF(A317&gt;N$383,"",$D$2*10000+Calculations!A317)</f>
      </c>
      <c r="C317">
        <f t="shared" si="78"/>
      </c>
      <c r="D317" s="59" t="s">
        <v>1096</v>
      </c>
      <c r="E317" s="66" t="s">
        <v>1508</v>
      </c>
      <c r="F317" s="59" t="s">
        <v>781</v>
      </c>
      <c r="G317" s="137" t="s">
        <v>154</v>
      </c>
      <c r="H317" s="76">
        <f>Card_main!N47</f>
        <v>0</v>
      </c>
      <c r="I317" s="76" t="str">
        <f>Card_main!O47</f>
        <v>Hab</v>
      </c>
      <c r="J317" s="76" t="str">
        <f>Card_main!P47</f>
        <v>Com</v>
      </c>
      <c r="K317">
        <f t="shared" si="79"/>
      </c>
      <c r="L317">
        <f t="shared" si="80"/>
      </c>
      <c r="M317">
        <f t="shared" si="81"/>
      </c>
      <c r="N317">
        <f t="shared" si="82"/>
        <v>0.3120000000000002</v>
      </c>
      <c r="O317">
        <f t="shared" si="84"/>
        <v>298</v>
      </c>
      <c r="P317" s="38">
        <f t="shared" si="85"/>
      </c>
      <c r="Q317" s="38">
        <f t="shared" si="86"/>
      </c>
      <c r="R317">
        <f ca="1" t="shared" si="87"/>
      </c>
      <c r="S317">
        <f ca="1" t="shared" si="88"/>
      </c>
      <c r="T317">
        <f ca="1" t="shared" si="89"/>
      </c>
      <c r="U317">
        <f ca="1" t="shared" si="90"/>
      </c>
      <c r="V317">
        <f t="shared" si="91"/>
      </c>
      <c r="W317">
        <f ca="1" t="shared" si="83"/>
      </c>
      <c r="X317">
        <f t="shared" si="92"/>
      </c>
      <c r="AL317">
        <f ca="1" t="shared" si="93"/>
      </c>
    </row>
    <row r="318" spans="1:38" ht="15">
      <c r="A318" s="38">
        <v>317</v>
      </c>
      <c r="B318">
        <f>IF(A318&gt;N$383,"",$D$2*10000+Calculations!A318)</f>
      </c>
      <c r="C318">
        <f t="shared" si="78"/>
      </c>
      <c r="D318" s="59" t="s">
        <v>1097</v>
      </c>
      <c r="E318" s="60" t="s">
        <v>1509</v>
      </c>
      <c r="F318" s="59" t="s">
        <v>782</v>
      </c>
      <c r="G318" s="137" t="s">
        <v>155</v>
      </c>
      <c r="H318" s="76">
        <f>Card_main!N48</f>
        <v>0</v>
      </c>
      <c r="I318" s="76" t="str">
        <f>Card_main!O48</f>
        <v>Hab</v>
      </c>
      <c r="J318" s="76" t="str">
        <f>Card_main!P48</f>
        <v>Com</v>
      </c>
      <c r="K318">
        <f t="shared" si="79"/>
      </c>
      <c r="L318">
        <f t="shared" si="80"/>
      </c>
      <c r="M318">
        <f t="shared" si="81"/>
      </c>
      <c r="N318">
        <f t="shared" si="82"/>
        <v>0.3130000000000002</v>
      </c>
      <c r="O318">
        <f t="shared" si="84"/>
        <v>299</v>
      </c>
      <c r="P318" s="38">
        <f t="shared" si="85"/>
      </c>
      <c r="Q318" s="38">
        <f t="shared" si="86"/>
      </c>
      <c r="R318">
        <f ca="1" t="shared" si="87"/>
      </c>
      <c r="S318">
        <f ca="1" t="shared" si="88"/>
      </c>
      <c r="T318">
        <f ca="1" t="shared" si="89"/>
      </c>
      <c r="U318">
        <f ca="1" t="shared" si="90"/>
      </c>
      <c r="V318">
        <f t="shared" si="91"/>
      </c>
      <c r="W318">
        <f ca="1" t="shared" si="83"/>
      </c>
      <c r="X318">
        <f t="shared" si="92"/>
      </c>
      <c r="AL318">
        <f ca="1" t="shared" si="93"/>
      </c>
    </row>
    <row r="319" spans="1:38" ht="15">
      <c r="A319">
        <v>318</v>
      </c>
      <c r="B319">
        <f>IF(A319&gt;N$383,"",$D$2*10000+Calculations!A319)</f>
      </c>
      <c r="C319">
        <f t="shared" si="78"/>
      </c>
      <c r="D319" s="59" t="s">
        <v>1098</v>
      </c>
      <c r="E319" s="61" t="s">
        <v>206</v>
      </c>
      <c r="F319" s="59" t="s">
        <v>783</v>
      </c>
      <c r="G319" s="137" t="s">
        <v>297</v>
      </c>
      <c r="H319" s="76">
        <f>Card_main!N50</f>
        <v>0</v>
      </c>
      <c r="I319" s="76" t="str">
        <f>Card_main!O50</f>
        <v>Hab</v>
      </c>
      <c r="J319" s="76" t="str">
        <f>Card_main!P50</f>
        <v>Com</v>
      </c>
      <c r="K319">
        <f t="shared" si="79"/>
      </c>
      <c r="L319">
        <f t="shared" si="80"/>
      </c>
      <c r="M319">
        <f t="shared" si="81"/>
      </c>
      <c r="N319">
        <f t="shared" si="82"/>
        <v>0.3140000000000002</v>
      </c>
      <c r="O319">
        <f t="shared" si="84"/>
        <v>300</v>
      </c>
      <c r="P319" s="38">
        <f t="shared" si="85"/>
      </c>
      <c r="Q319" s="38">
        <f t="shared" si="86"/>
      </c>
      <c r="R319">
        <f ca="1" t="shared" si="87"/>
      </c>
      <c r="S319">
        <f ca="1" t="shared" si="88"/>
      </c>
      <c r="T319">
        <f ca="1" t="shared" si="89"/>
      </c>
      <c r="U319">
        <f ca="1" t="shared" si="90"/>
      </c>
      <c r="V319">
        <f t="shared" si="91"/>
      </c>
      <c r="W319">
        <f ca="1" t="shared" si="83"/>
      </c>
      <c r="X319">
        <f t="shared" si="92"/>
      </c>
      <c r="AL319">
        <f ca="1" t="shared" si="93"/>
      </c>
    </row>
    <row r="320" spans="1:38" ht="15">
      <c r="A320">
        <v>319</v>
      </c>
      <c r="B320">
        <f>IF(A320&gt;N$383,"",$D$2*10000+Calculations!A320)</f>
      </c>
      <c r="C320">
        <f t="shared" si="78"/>
      </c>
      <c r="D320" s="59" t="s">
        <v>1432</v>
      </c>
      <c r="E320" s="61" t="s">
        <v>1433</v>
      </c>
      <c r="F320" s="59" t="s">
        <v>1434</v>
      </c>
      <c r="G320" s="137" t="s">
        <v>1435</v>
      </c>
      <c r="H320" s="76">
        <f>Card_main!N51</f>
        <v>0</v>
      </c>
      <c r="I320" s="76" t="str">
        <f>Card_main!O51</f>
        <v>Hab</v>
      </c>
      <c r="J320" s="76" t="str">
        <f>Card_main!P51</f>
        <v>Com</v>
      </c>
      <c r="K320">
        <f t="shared" si="79"/>
      </c>
      <c r="L320">
        <f t="shared" si="80"/>
      </c>
      <c r="M320">
        <f t="shared" si="81"/>
      </c>
      <c r="N320">
        <f t="shared" si="82"/>
        <v>0.3150000000000002</v>
      </c>
      <c r="O320">
        <f t="shared" si="84"/>
        <v>301</v>
      </c>
      <c r="P320" s="38">
        <f t="shared" si="85"/>
      </c>
      <c r="Q320" s="38">
        <f t="shared" si="86"/>
      </c>
      <c r="R320">
        <f ca="1" t="shared" si="87"/>
      </c>
      <c r="S320">
        <f ca="1" t="shared" si="88"/>
      </c>
      <c r="T320">
        <f ca="1" t="shared" si="89"/>
      </c>
      <c r="U320">
        <f ca="1" t="shared" si="90"/>
      </c>
      <c r="V320">
        <f t="shared" si="91"/>
      </c>
      <c r="W320">
        <f ca="1" t="shared" si="83"/>
      </c>
      <c r="X320">
        <f t="shared" si="92"/>
      </c>
      <c r="AL320">
        <f ca="1" t="shared" si="93"/>
      </c>
    </row>
    <row r="321" spans="1:38" ht="15">
      <c r="A321" s="38">
        <v>320</v>
      </c>
      <c r="B321">
        <f>IF(A321&gt;N$383,"",$D$2*10000+Calculations!A321)</f>
      </c>
      <c r="C321">
        <f t="shared" si="78"/>
      </c>
      <c r="D321" s="59" t="s">
        <v>1099</v>
      </c>
      <c r="E321" s="61" t="s">
        <v>207</v>
      </c>
      <c r="F321" s="59" t="s">
        <v>784</v>
      </c>
      <c r="G321" s="137" t="s">
        <v>253</v>
      </c>
      <c r="H321" s="76">
        <f>Card_main!N52</f>
        <v>0</v>
      </c>
      <c r="I321" s="76" t="str">
        <f>Card_main!O52</f>
        <v>Hab</v>
      </c>
      <c r="J321" s="76" t="str">
        <f>Card_main!P52</f>
        <v>Com</v>
      </c>
      <c r="K321">
        <f t="shared" si="79"/>
      </c>
      <c r="L321">
        <f t="shared" si="80"/>
      </c>
      <c r="M321">
        <f t="shared" si="81"/>
      </c>
      <c r="N321">
        <f t="shared" si="82"/>
        <v>0.3160000000000002</v>
      </c>
      <c r="O321">
        <f t="shared" si="84"/>
        <v>302</v>
      </c>
      <c r="P321" s="38">
        <f t="shared" si="85"/>
      </c>
      <c r="Q321" s="38">
        <f t="shared" si="86"/>
      </c>
      <c r="R321">
        <f ca="1" t="shared" si="87"/>
      </c>
      <c r="S321">
        <f ca="1" t="shared" si="88"/>
      </c>
      <c r="T321">
        <f ca="1" t="shared" si="89"/>
      </c>
      <c r="U321">
        <f ca="1" t="shared" si="90"/>
      </c>
      <c r="V321">
        <f t="shared" si="91"/>
      </c>
      <c r="W321">
        <f ca="1" t="shared" si="83"/>
      </c>
      <c r="X321">
        <f t="shared" si="92"/>
      </c>
      <c r="AL321">
        <f ca="1" t="shared" si="93"/>
      </c>
    </row>
    <row r="322" spans="1:38" ht="15">
      <c r="A322">
        <v>321</v>
      </c>
      <c r="B322">
        <f>IF(A322&gt;N$383,"",$D$2*10000+Calculations!A322)</f>
      </c>
      <c r="C322">
        <f t="shared" si="78"/>
      </c>
      <c r="D322" s="59" t="s">
        <v>1100</v>
      </c>
      <c r="E322" s="61" t="s">
        <v>785</v>
      </c>
      <c r="F322" s="59" t="s">
        <v>786</v>
      </c>
      <c r="G322" s="137" t="s">
        <v>254</v>
      </c>
      <c r="H322" s="76">
        <f>Card_main!N53</f>
        <v>0</v>
      </c>
      <c r="I322" s="76" t="str">
        <f>Card_main!O53</f>
        <v>Hab</v>
      </c>
      <c r="J322" s="76" t="str">
        <f>Card_main!P53</f>
        <v>Com</v>
      </c>
      <c r="K322">
        <f t="shared" si="79"/>
      </c>
      <c r="L322">
        <f t="shared" si="80"/>
      </c>
      <c r="M322">
        <f t="shared" si="81"/>
      </c>
      <c r="N322">
        <f t="shared" si="82"/>
        <v>0.3170000000000002</v>
      </c>
      <c r="O322">
        <f t="shared" si="84"/>
        <v>303</v>
      </c>
      <c r="P322" s="38">
        <f t="shared" si="85"/>
      </c>
      <c r="Q322" s="38">
        <f t="shared" si="86"/>
      </c>
      <c r="R322">
        <f ca="1" t="shared" si="87"/>
      </c>
      <c r="S322">
        <f ca="1" t="shared" si="88"/>
      </c>
      <c r="T322">
        <f ca="1" t="shared" si="89"/>
      </c>
      <c r="U322">
        <f ca="1" t="shared" si="90"/>
      </c>
      <c r="V322">
        <f t="shared" si="91"/>
      </c>
      <c r="W322">
        <f ca="1" t="shared" si="83"/>
      </c>
      <c r="X322">
        <f t="shared" si="92"/>
      </c>
      <c r="AL322">
        <f ca="1" t="shared" si="93"/>
      </c>
    </row>
    <row r="323" spans="1:38" ht="15">
      <c r="A323">
        <v>322</v>
      </c>
      <c r="B323">
        <f>IF(A323&gt;N$383,"",$D$2*10000+Calculations!A323)</f>
      </c>
      <c r="C323">
        <f aca="true" t="shared" si="94" ref="C323:C365">IF(A323&gt;N$383,"",IF(A323&gt;F$2,A323-F$2+19,A323+4))</f>
      </c>
      <c r="D323" s="59" t="s">
        <v>1101</v>
      </c>
      <c r="E323" s="61" t="s">
        <v>787</v>
      </c>
      <c r="F323" s="59" t="s">
        <v>788</v>
      </c>
      <c r="G323" s="137" t="s">
        <v>255</v>
      </c>
      <c r="H323" s="76">
        <f>Card_main!N54</f>
        <v>0</v>
      </c>
      <c r="I323" s="76" t="str">
        <f>Card_main!O54</f>
        <v>Hab</v>
      </c>
      <c r="J323" s="76" t="str">
        <f>Card_main!P54</f>
        <v>Com</v>
      </c>
      <c r="K323">
        <f t="shared" si="79"/>
      </c>
      <c r="L323">
        <f t="shared" si="80"/>
      </c>
      <c r="M323">
        <f t="shared" si="81"/>
      </c>
      <c r="N323">
        <f t="shared" si="82"/>
        <v>0.3180000000000002</v>
      </c>
      <c r="O323">
        <f t="shared" si="84"/>
        <v>304</v>
      </c>
      <c r="P323" s="38">
        <f t="shared" si="85"/>
      </c>
      <c r="Q323" s="38">
        <f t="shared" si="86"/>
      </c>
      <c r="R323">
        <f ca="1" t="shared" si="87"/>
      </c>
      <c r="S323">
        <f ca="1" t="shared" si="88"/>
      </c>
      <c r="T323">
        <f ca="1" t="shared" si="89"/>
      </c>
      <c r="U323">
        <f ca="1" t="shared" si="90"/>
      </c>
      <c r="V323">
        <f t="shared" si="91"/>
      </c>
      <c r="W323">
        <f ca="1" t="shared" si="83"/>
      </c>
      <c r="X323">
        <f t="shared" si="92"/>
      </c>
      <c r="AL323">
        <f ca="1" t="shared" si="93"/>
      </c>
    </row>
    <row r="324" spans="1:38" ht="15">
      <c r="A324" s="38">
        <v>323</v>
      </c>
      <c r="B324">
        <f>IF(A324&gt;N$383,"",$D$2*10000+Calculations!A324)</f>
      </c>
      <c r="C324">
        <f t="shared" si="94"/>
      </c>
      <c r="D324" s="59" t="s">
        <v>1102</v>
      </c>
      <c r="E324" s="61" t="s">
        <v>208</v>
      </c>
      <c r="F324" s="59" t="s">
        <v>789</v>
      </c>
      <c r="G324" s="137" t="s">
        <v>256</v>
      </c>
      <c r="H324" s="76">
        <f>Card_main!N55</f>
        <v>0</v>
      </c>
      <c r="I324" s="76" t="str">
        <f>Card_main!O55</f>
        <v>Hab</v>
      </c>
      <c r="J324" s="76" t="str">
        <f>Card_main!P55</f>
        <v>Com</v>
      </c>
      <c r="K324">
        <f t="shared" si="79"/>
      </c>
      <c r="L324">
        <f t="shared" si="80"/>
      </c>
      <c r="M324">
        <f t="shared" si="81"/>
      </c>
      <c r="N324">
        <f t="shared" si="82"/>
        <v>0.31900000000000023</v>
      </c>
      <c r="O324">
        <f t="shared" si="84"/>
        <v>305</v>
      </c>
      <c r="P324" s="38">
        <f t="shared" si="85"/>
      </c>
      <c r="Q324" s="38">
        <f t="shared" si="86"/>
      </c>
      <c r="R324">
        <f ca="1" t="shared" si="87"/>
      </c>
      <c r="S324">
        <f ca="1" t="shared" si="88"/>
      </c>
      <c r="T324">
        <f ca="1" t="shared" si="89"/>
      </c>
      <c r="U324">
        <f ca="1" t="shared" si="90"/>
      </c>
      <c r="V324">
        <f t="shared" si="91"/>
      </c>
      <c r="W324">
        <f ca="1" t="shared" si="83"/>
      </c>
      <c r="X324">
        <f t="shared" si="92"/>
      </c>
      <c r="AL324">
        <f ca="1" t="shared" si="93"/>
      </c>
    </row>
    <row r="325" spans="1:38" ht="15">
      <c r="A325">
        <v>324</v>
      </c>
      <c r="B325">
        <f>IF(A325&gt;N$383,"",$D$2*10000+Calculations!A325)</f>
      </c>
      <c r="C325">
        <f t="shared" si="94"/>
      </c>
      <c r="D325" s="59" t="s">
        <v>1103</v>
      </c>
      <c r="E325" s="61" t="s">
        <v>790</v>
      </c>
      <c r="F325" s="59" t="s">
        <v>791</v>
      </c>
      <c r="G325" s="137" t="s">
        <v>257</v>
      </c>
      <c r="H325" s="76">
        <f>Card_main!N56</f>
        <v>0</v>
      </c>
      <c r="I325" s="76" t="str">
        <f>Card_main!O56</f>
        <v>Hab</v>
      </c>
      <c r="J325" s="76" t="str">
        <f>Card_main!P56</f>
        <v>Com</v>
      </c>
      <c r="K325">
        <f t="shared" si="79"/>
      </c>
      <c r="L325">
        <f t="shared" si="80"/>
      </c>
      <c r="M325">
        <f t="shared" si="81"/>
      </c>
      <c r="N325">
        <f t="shared" si="82"/>
        <v>0.32000000000000023</v>
      </c>
      <c r="O325">
        <f t="shared" si="84"/>
        <v>306</v>
      </c>
      <c r="P325" s="38">
        <f t="shared" si="85"/>
      </c>
      <c r="Q325" s="38">
        <f t="shared" si="86"/>
      </c>
      <c r="R325">
        <f ca="1" t="shared" si="87"/>
      </c>
      <c r="S325">
        <f ca="1" t="shared" si="88"/>
      </c>
      <c r="T325">
        <f ca="1" t="shared" si="89"/>
      </c>
      <c r="U325">
        <f ca="1" t="shared" si="90"/>
      </c>
      <c r="V325">
        <f t="shared" si="91"/>
      </c>
      <c r="W325">
        <f ca="1" t="shared" si="83"/>
      </c>
      <c r="X325">
        <f t="shared" si="92"/>
      </c>
      <c r="AL325">
        <f ca="1" t="shared" si="93"/>
      </c>
    </row>
    <row r="326" spans="1:38" ht="15">
      <c r="A326">
        <v>325</v>
      </c>
      <c r="B326">
        <f>IF(A326&gt;N$383,"",$D$2*10000+Calculations!A326)</f>
      </c>
      <c r="C326">
        <f t="shared" si="94"/>
      </c>
      <c r="D326" s="59" t="s">
        <v>1104</v>
      </c>
      <c r="E326" s="61" t="s">
        <v>792</v>
      </c>
      <c r="F326" s="59" t="s">
        <v>793</v>
      </c>
      <c r="G326" s="137" t="s">
        <v>258</v>
      </c>
      <c r="H326" s="76">
        <f>Card_main!N57</f>
        <v>0</v>
      </c>
      <c r="I326" s="76" t="str">
        <f>Card_main!O57</f>
        <v>Hab</v>
      </c>
      <c r="J326" s="76" t="str">
        <f>Card_main!P57</f>
        <v>Com</v>
      </c>
      <c r="K326">
        <f t="shared" si="79"/>
      </c>
      <c r="L326">
        <f t="shared" si="80"/>
      </c>
      <c r="M326">
        <f t="shared" si="81"/>
      </c>
      <c r="N326">
        <f t="shared" si="82"/>
        <v>0.32100000000000023</v>
      </c>
      <c r="O326">
        <f t="shared" si="84"/>
        <v>307</v>
      </c>
      <c r="P326" s="38">
        <f t="shared" si="85"/>
      </c>
      <c r="Q326" s="38">
        <f t="shared" si="86"/>
      </c>
      <c r="R326">
        <f ca="1" t="shared" si="87"/>
      </c>
      <c r="S326">
        <f ca="1" t="shared" si="88"/>
      </c>
      <c r="T326">
        <f ca="1" t="shared" si="89"/>
      </c>
      <c r="U326">
        <f ca="1" t="shared" si="90"/>
      </c>
      <c r="V326">
        <f t="shared" si="91"/>
      </c>
      <c r="W326">
        <f ca="1" t="shared" si="83"/>
      </c>
      <c r="X326">
        <f t="shared" si="92"/>
      </c>
      <c r="AL326">
        <f ca="1" t="shared" si="93"/>
      </c>
    </row>
    <row r="327" spans="1:38" ht="15">
      <c r="A327" s="38">
        <v>326</v>
      </c>
      <c r="B327">
        <f>IF(A327&gt;N$383,"",$D$2*10000+Calculations!A327)</f>
      </c>
      <c r="C327">
        <f t="shared" si="94"/>
      </c>
      <c r="D327" s="59" t="s">
        <v>1105</v>
      </c>
      <c r="E327" s="61" t="s">
        <v>209</v>
      </c>
      <c r="F327" s="59" t="s">
        <v>795</v>
      </c>
      <c r="G327" s="137" t="s">
        <v>260</v>
      </c>
      <c r="H327" s="76">
        <f>Card_main!N58</f>
        <v>0</v>
      </c>
      <c r="I327" s="76" t="str">
        <f>Card_main!O58</f>
        <v>Hab</v>
      </c>
      <c r="J327" s="76" t="str">
        <f>Card_main!P58</f>
        <v>Com</v>
      </c>
      <c r="K327">
        <f t="shared" si="79"/>
      </c>
      <c r="L327">
        <f t="shared" si="80"/>
      </c>
      <c r="M327">
        <f t="shared" si="81"/>
      </c>
      <c r="N327">
        <f t="shared" si="82"/>
        <v>0.32200000000000023</v>
      </c>
      <c r="O327">
        <f t="shared" si="84"/>
        <v>308</v>
      </c>
      <c r="P327" s="38">
        <f t="shared" si="85"/>
      </c>
      <c r="Q327" s="38">
        <f t="shared" si="86"/>
      </c>
      <c r="R327">
        <f ca="1" t="shared" si="87"/>
      </c>
      <c r="S327">
        <f ca="1" t="shared" si="88"/>
      </c>
      <c r="T327">
        <f ca="1" t="shared" si="89"/>
      </c>
      <c r="U327">
        <f ca="1" t="shared" si="90"/>
      </c>
      <c r="V327">
        <f t="shared" si="91"/>
      </c>
      <c r="W327">
        <f ca="1" t="shared" si="83"/>
      </c>
      <c r="X327">
        <f t="shared" si="92"/>
      </c>
      <c r="AL327">
        <f ca="1" t="shared" si="93"/>
      </c>
    </row>
    <row r="328" spans="1:38" ht="15">
      <c r="A328">
        <v>327</v>
      </c>
      <c r="B328">
        <f>IF(A328&gt;N$383,"",$D$2*10000+Calculations!A328)</f>
      </c>
      <c r="C328">
        <f t="shared" si="94"/>
      </c>
      <c r="D328" s="59" t="s">
        <v>1106</v>
      </c>
      <c r="E328" s="61" t="s">
        <v>796</v>
      </c>
      <c r="F328" s="59" t="s">
        <v>797</v>
      </c>
      <c r="G328" s="137" t="s">
        <v>259</v>
      </c>
      <c r="H328" s="76">
        <f>Card_main!N59</f>
        <v>0</v>
      </c>
      <c r="I328" s="76" t="str">
        <f>Card_main!O59</f>
        <v>Hab</v>
      </c>
      <c r="J328" s="76" t="str">
        <f>Card_main!P59</f>
        <v>Com</v>
      </c>
      <c r="K328">
        <f t="shared" si="79"/>
      </c>
      <c r="L328">
        <f t="shared" si="80"/>
      </c>
      <c r="M328">
        <f t="shared" si="81"/>
      </c>
      <c r="N328">
        <f t="shared" si="82"/>
        <v>0.32300000000000023</v>
      </c>
      <c r="O328">
        <f t="shared" si="84"/>
        <v>309</v>
      </c>
      <c r="P328" s="38">
        <f t="shared" si="85"/>
      </c>
      <c r="Q328" s="38">
        <f t="shared" si="86"/>
      </c>
      <c r="R328">
        <f ca="1" t="shared" si="87"/>
      </c>
      <c r="S328">
        <f ca="1" t="shared" si="88"/>
      </c>
      <c r="T328">
        <f ca="1" t="shared" si="89"/>
      </c>
      <c r="U328">
        <f ca="1" t="shared" si="90"/>
      </c>
      <c r="V328">
        <f t="shared" si="91"/>
      </c>
      <c r="W328">
        <f ca="1" t="shared" si="83"/>
      </c>
      <c r="X328">
        <f t="shared" si="92"/>
      </c>
      <c r="AL328">
        <f ca="1" t="shared" si="93"/>
      </c>
    </row>
    <row r="329" spans="1:38" ht="15">
      <c r="A329">
        <v>328</v>
      </c>
      <c r="B329">
        <f>IF(A329&gt;N$383,"",$D$2*10000+Calculations!A329)</f>
      </c>
      <c r="C329">
        <f t="shared" si="94"/>
      </c>
      <c r="D329" s="59" t="s">
        <v>1107</v>
      </c>
      <c r="E329" s="61" t="s">
        <v>210</v>
      </c>
      <c r="F329" s="59" t="s">
        <v>798</v>
      </c>
      <c r="G329" s="137" t="s">
        <v>261</v>
      </c>
      <c r="H329" s="76">
        <f>Card_main!N60</f>
        <v>0</v>
      </c>
      <c r="I329" s="76" t="str">
        <f>Card_main!O60</f>
        <v>Hab</v>
      </c>
      <c r="J329" s="76" t="str">
        <f>Card_main!P60</f>
        <v>Com</v>
      </c>
      <c r="K329">
        <f t="shared" si="79"/>
      </c>
      <c r="L329">
        <f t="shared" si="80"/>
      </c>
      <c r="M329">
        <f t="shared" si="81"/>
      </c>
      <c r="N329">
        <f t="shared" si="82"/>
        <v>0.32400000000000023</v>
      </c>
      <c r="O329">
        <f t="shared" si="84"/>
        <v>310</v>
      </c>
      <c r="P329" s="38">
        <f t="shared" si="85"/>
      </c>
      <c r="Q329" s="38">
        <f t="shared" si="86"/>
      </c>
      <c r="R329">
        <f ca="1" t="shared" si="87"/>
      </c>
      <c r="S329">
        <f ca="1" t="shared" si="88"/>
      </c>
      <c r="T329">
        <f ca="1" t="shared" si="89"/>
      </c>
      <c r="U329">
        <f ca="1" t="shared" si="90"/>
      </c>
      <c r="V329">
        <f t="shared" si="91"/>
      </c>
      <c r="W329">
        <f ca="1" t="shared" si="83"/>
      </c>
      <c r="X329">
        <f t="shared" si="92"/>
      </c>
      <c r="AL329">
        <f ca="1" t="shared" si="93"/>
      </c>
    </row>
    <row r="330" spans="1:38" ht="15">
      <c r="A330" s="38">
        <v>329</v>
      </c>
      <c r="B330">
        <f>IF(A330&gt;N$383,"",$D$2*10000+Calculations!A330)</f>
      </c>
      <c r="C330">
        <f t="shared" si="94"/>
      </c>
      <c r="D330" s="59" t="s">
        <v>1510</v>
      </c>
      <c r="E330" s="61" t="s">
        <v>1499</v>
      </c>
      <c r="F330" s="59" t="s">
        <v>1511</v>
      </c>
      <c r="G330" s="137" t="s">
        <v>1512</v>
      </c>
      <c r="H330" s="76">
        <f>Card_main!N61</f>
        <v>0</v>
      </c>
      <c r="I330" s="76" t="str">
        <f>Card_main!O61</f>
        <v>Hab</v>
      </c>
      <c r="J330" s="76" t="str">
        <f>Card_main!P61</f>
        <v>Com</v>
      </c>
      <c r="K330">
        <f t="shared" si="79"/>
      </c>
      <c r="L330">
        <f t="shared" si="80"/>
      </c>
      <c r="M330">
        <f t="shared" si="81"/>
      </c>
      <c r="N330">
        <f t="shared" si="82"/>
        <v>0.32500000000000023</v>
      </c>
      <c r="O330">
        <f t="shared" si="84"/>
        <v>311</v>
      </c>
      <c r="P330" s="38">
        <f t="shared" si="85"/>
      </c>
      <c r="Q330" s="38">
        <f t="shared" si="86"/>
      </c>
      <c r="R330">
        <f ca="1" t="shared" si="87"/>
      </c>
      <c r="S330">
        <f ca="1" t="shared" si="88"/>
      </c>
      <c r="T330">
        <f ca="1" t="shared" si="89"/>
      </c>
      <c r="U330">
        <f ca="1" t="shared" si="90"/>
      </c>
      <c r="V330">
        <f t="shared" si="91"/>
      </c>
      <c r="W330">
        <f ca="1" t="shared" si="83"/>
      </c>
      <c r="X330">
        <f t="shared" si="92"/>
      </c>
      <c r="AL330">
        <f ca="1" t="shared" si="93"/>
      </c>
    </row>
    <row r="331" spans="1:38" ht="15">
      <c r="A331">
        <v>330</v>
      </c>
      <c r="B331">
        <f>IF(A331&gt;N$383,"",$D$2*10000+Calculations!A331)</f>
      </c>
      <c r="C331">
        <f t="shared" si="94"/>
      </c>
      <c r="D331" s="59" t="s">
        <v>1108</v>
      </c>
      <c r="E331" s="61" t="s">
        <v>510</v>
      </c>
      <c r="F331" s="59" t="s">
        <v>799</v>
      </c>
      <c r="G331" s="137" t="s">
        <v>262</v>
      </c>
      <c r="H331" s="76">
        <f>Card_main!N62</f>
        <v>0</v>
      </c>
      <c r="I331" s="76" t="str">
        <f>Card_main!O62</f>
        <v>Hab</v>
      </c>
      <c r="J331" s="76" t="str">
        <f>Card_main!P62</f>
        <v>Com</v>
      </c>
      <c r="K331">
        <f t="shared" si="79"/>
      </c>
      <c r="L331">
        <f t="shared" si="80"/>
      </c>
      <c r="M331">
        <f t="shared" si="81"/>
      </c>
      <c r="N331">
        <f t="shared" si="82"/>
        <v>0.32600000000000023</v>
      </c>
      <c r="O331">
        <f t="shared" si="84"/>
        <v>312</v>
      </c>
      <c r="P331" s="38">
        <f t="shared" si="85"/>
      </c>
      <c r="Q331" s="38">
        <f t="shared" si="86"/>
      </c>
      <c r="R331">
        <f ca="1" t="shared" si="87"/>
      </c>
      <c r="S331">
        <f ca="1" t="shared" si="88"/>
      </c>
      <c r="T331">
        <f ca="1" t="shared" si="89"/>
      </c>
      <c r="U331">
        <f ca="1" t="shared" si="90"/>
      </c>
      <c r="V331">
        <f t="shared" si="91"/>
      </c>
      <c r="W331">
        <f ca="1" t="shared" si="83"/>
      </c>
      <c r="X331">
        <f t="shared" si="92"/>
      </c>
      <c r="AL331">
        <f ca="1" t="shared" si="93"/>
      </c>
    </row>
    <row r="332" spans="1:38" ht="15">
      <c r="A332">
        <v>331</v>
      </c>
      <c r="B332">
        <f>IF(A332&gt;N$383,"",$D$2*10000+Calculations!A332)</f>
      </c>
      <c r="C332">
        <f t="shared" si="94"/>
      </c>
      <c r="D332" s="59" t="s">
        <v>1109</v>
      </c>
      <c r="E332" s="61" t="s">
        <v>211</v>
      </c>
      <c r="F332" s="59" t="s">
        <v>800</v>
      </c>
      <c r="G332" s="137" t="s">
        <v>263</v>
      </c>
      <c r="H332" s="76">
        <f>Card_main!N63</f>
        <v>0</v>
      </c>
      <c r="I332" s="76" t="str">
        <f>Card_main!O63</f>
        <v>Hab</v>
      </c>
      <c r="J332" s="76" t="str">
        <f>Card_main!P63</f>
        <v>Com</v>
      </c>
      <c r="K332">
        <f t="shared" si="79"/>
      </c>
      <c r="L332">
        <f t="shared" si="80"/>
      </c>
      <c r="M332">
        <f t="shared" si="81"/>
      </c>
      <c r="N332">
        <f t="shared" si="82"/>
        <v>0.32700000000000023</v>
      </c>
      <c r="O332">
        <f t="shared" si="84"/>
        <v>313</v>
      </c>
      <c r="P332" s="38">
        <f t="shared" si="85"/>
      </c>
      <c r="Q332" s="38">
        <f t="shared" si="86"/>
      </c>
      <c r="R332">
        <f ca="1" t="shared" si="87"/>
      </c>
      <c r="S332">
        <f ca="1" t="shared" si="88"/>
      </c>
      <c r="T332">
        <f ca="1" t="shared" si="89"/>
      </c>
      <c r="U332">
        <f ca="1" t="shared" si="90"/>
      </c>
      <c r="V332">
        <f t="shared" si="91"/>
      </c>
      <c r="W332">
        <f ca="1" t="shared" si="83"/>
      </c>
      <c r="X332">
        <f t="shared" si="92"/>
      </c>
      <c r="AL332">
        <f ca="1" t="shared" si="93"/>
      </c>
    </row>
    <row r="333" spans="1:38" ht="15">
      <c r="A333" s="38">
        <v>332</v>
      </c>
      <c r="B333">
        <f>IF(A333&gt;N$383,"",$D$2*10000+Calculations!A333)</f>
      </c>
      <c r="C333">
        <f t="shared" si="94"/>
      </c>
      <c r="D333" s="59" t="s">
        <v>1110</v>
      </c>
      <c r="E333" s="61" t="s">
        <v>1436</v>
      </c>
      <c r="F333" s="59" t="s">
        <v>801</v>
      </c>
      <c r="G333" s="137" t="s">
        <v>264</v>
      </c>
      <c r="H333" s="76">
        <f>Card_main!N64</f>
        <v>0</v>
      </c>
      <c r="I333" s="76" t="str">
        <f>Card_main!O64</f>
        <v>Hab</v>
      </c>
      <c r="J333" s="76" t="str">
        <f>Card_main!P64</f>
        <v>Com</v>
      </c>
      <c r="K333">
        <f t="shared" si="79"/>
      </c>
      <c r="L333">
        <f t="shared" si="80"/>
      </c>
      <c r="M333">
        <f t="shared" si="81"/>
      </c>
      <c r="N333">
        <f t="shared" si="82"/>
        <v>0.32800000000000024</v>
      </c>
      <c r="O333">
        <f t="shared" si="84"/>
        <v>314</v>
      </c>
      <c r="P333" s="38">
        <f t="shared" si="85"/>
      </c>
      <c r="Q333" s="38">
        <f t="shared" si="86"/>
      </c>
      <c r="R333">
        <f ca="1" t="shared" si="87"/>
      </c>
      <c r="S333">
        <f ca="1" t="shared" si="88"/>
      </c>
      <c r="T333">
        <f ca="1" t="shared" si="89"/>
      </c>
      <c r="U333">
        <f ca="1" t="shared" si="90"/>
      </c>
      <c r="V333">
        <f t="shared" si="91"/>
      </c>
      <c r="W333">
        <f ca="1" t="shared" si="83"/>
      </c>
      <c r="X333">
        <f t="shared" si="92"/>
      </c>
      <c r="AL333">
        <f ca="1" t="shared" si="93"/>
      </c>
    </row>
    <row r="334" spans="1:38" ht="15">
      <c r="A334">
        <v>333</v>
      </c>
      <c r="B334">
        <f>IF(A334&gt;N$383,"",$D$2*10000+Calculations!A334)</f>
      </c>
      <c r="C334">
        <f t="shared" si="94"/>
      </c>
      <c r="D334" s="59" t="s">
        <v>1111</v>
      </c>
      <c r="E334" s="61" t="s">
        <v>802</v>
      </c>
      <c r="F334" s="59" t="s">
        <v>803</v>
      </c>
      <c r="G334" s="137" t="s">
        <v>265</v>
      </c>
      <c r="H334" s="76">
        <f>Card_main!N65</f>
        <v>0</v>
      </c>
      <c r="I334" s="76" t="str">
        <f>Card_main!O65</f>
        <v>Hab</v>
      </c>
      <c r="J334" s="76" t="str">
        <f>Card_main!P65</f>
        <v>Com</v>
      </c>
      <c r="K334">
        <f t="shared" si="79"/>
      </c>
      <c r="L334">
        <f t="shared" si="80"/>
      </c>
      <c r="M334">
        <f t="shared" si="81"/>
      </c>
      <c r="N334">
        <f t="shared" si="82"/>
        <v>0.32900000000000024</v>
      </c>
      <c r="O334">
        <f t="shared" si="84"/>
        <v>315</v>
      </c>
      <c r="P334" s="38">
        <f t="shared" si="85"/>
      </c>
      <c r="Q334" s="38">
        <f t="shared" si="86"/>
      </c>
      <c r="R334">
        <f ca="1" t="shared" si="87"/>
      </c>
      <c r="S334">
        <f ca="1" t="shared" si="88"/>
      </c>
      <c r="T334">
        <f ca="1" t="shared" si="89"/>
      </c>
      <c r="U334">
        <f ca="1" t="shared" si="90"/>
      </c>
      <c r="V334">
        <f t="shared" si="91"/>
      </c>
      <c r="W334">
        <f ca="1" t="shared" si="83"/>
      </c>
      <c r="X334">
        <f t="shared" si="92"/>
      </c>
      <c r="AL334">
        <f ca="1" t="shared" si="93"/>
      </c>
    </row>
    <row r="335" spans="1:38" ht="15">
      <c r="A335">
        <v>334</v>
      </c>
      <c r="B335">
        <f>IF(A335&gt;N$383,"",$D$2*10000+Calculations!A335)</f>
      </c>
      <c r="C335">
        <f t="shared" si="94"/>
      </c>
      <c r="D335" s="59" t="s">
        <v>1112</v>
      </c>
      <c r="E335" s="61" t="s">
        <v>804</v>
      </c>
      <c r="F335" s="59" t="s">
        <v>805</v>
      </c>
      <c r="G335" s="137" t="s">
        <v>374</v>
      </c>
      <c r="H335" s="76">
        <f>Card_main!N66</f>
        <v>0</v>
      </c>
      <c r="I335" s="76" t="str">
        <f>Card_main!O66</f>
        <v>Hab</v>
      </c>
      <c r="J335" s="76" t="str">
        <f>Card_main!P66</f>
        <v>Com</v>
      </c>
      <c r="K335">
        <f t="shared" si="79"/>
      </c>
      <c r="L335">
        <f t="shared" si="80"/>
      </c>
      <c r="M335">
        <f t="shared" si="81"/>
      </c>
      <c r="N335">
        <f t="shared" si="82"/>
        <v>0.33000000000000024</v>
      </c>
      <c r="O335">
        <f t="shared" si="84"/>
        <v>316</v>
      </c>
      <c r="P335" s="38">
        <f t="shared" si="85"/>
      </c>
      <c r="Q335" s="38">
        <f t="shared" si="86"/>
      </c>
      <c r="R335">
        <f ca="1" t="shared" si="87"/>
      </c>
      <c r="S335">
        <f ca="1" t="shared" si="88"/>
      </c>
      <c r="T335">
        <f ca="1" t="shared" si="89"/>
      </c>
      <c r="U335">
        <f ca="1" t="shared" si="90"/>
      </c>
      <c r="V335">
        <f t="shared" si="91"/>
      </c>
      <c r="W335">
        <f ca="1" t="shared" si="83"/>
      </c>
      <c r="X335">
        <f t="shared" si="92"/>
      </c>
      <c r="AL335">
        <f ca="1" t="shared" si="93"/>
      </c>
    </row>
    <row r="336" spans="1:38" ht="15">
      <c r="A336" s="38">
        <v>335</v>
      </c>
      <c r="B336">
        <f>IF(A336&gt;N$383,"",$D$2*10000+Calculations!A336)</f>
      </c>
      <c r="C336">
        <f t="shared" si="94"/>
      </c>
      <c r="D336" s="59" t="s">
        <v>1113</v>
      </c>
      <c r="E336" s="61" t="s">
        <v>212</v>
      </c>
      <c r="F336" s="59" t="s">
        <v>806</v>
      </c>
      <c r="G336" s="137" t="s">
        <v>266</v>
      </c>
      <c r="H336" s="76">
        <f>Card_main!N67</f>
        <v>0</v>
      </c>
      <c r="I336" s="76" t="str">
        <f>Card_main!O67</f>
        <v>Hab</v>
      </c>
      <c r="J336" s="76" t="str">
        <f>Card_main!P67</f>
        <v>Com</v>
      </c>
      <c r="K336">
        <f t="shared" si="79"/>
      </c>
      <c r="L336">
        <f t="shared" si="80"/>
      </c>
      <c r="M336">
        <f t="shared" si="81"/>
      </c>
      <c r="N336">
        <f t="shared" si="82"/>
        <v>0.33100000000000024</v>
      </c>
      <c r="O336">
        <f t="shared" si="84"/>
        <v>317</v>
      </c>
      <c r="P336" s="38">
        <f t="shared" si="85"/>
      </c>
      <c r="Q336" s="38">
        <f t="shared" si="86"/>
      </c>
      <c r="R336">
        <f ca="1" t="shared" si="87"/>
      </c>
      <c r="S336">
        <f ca="1" t="shared" si="88"/>
      </c>
      <c r="T336">
        <f ca="1" t="shared" si="89"/>
      </c>
      <c r="U336">
        <f ca="1" t="shared" si="90"/>
      </c>
      <c r="V336">
        <f t="shared" si="91"/>
      </c>
      <c r="W336">
        <f ca="1" t="shared" si="83"/>
      </c>
      <c r="X336">
        <f t="shared" si="92"/>
      </c>
      <c r="AL336">
        <f ca="1" t="shared" si="93"/>
      </c>
    </row>
    <row r="337" spans="1:38" ht="15">
      <c r="A337">
        <v>336</v>
      </c>
      <c r="B337">
        <f>IF(A337&gt;N$383,"",$D$2*10000+Calculations!A337)</f>
      </c>
      <c r="C337">
        <f t="shared" si="94"/>
      </c>
      <c r="D337" s="59" t="s">
        <v>1114</v>
      </c>
      <c r="E337" s="61" t="s">
        <v>213</v>
      </c>
      <c r="F337" s="59" t="s">
        <v>807</v>
      </c>
      <c r="G337" s="137" t="s">
        <v>267</v>
      </c>
      <c r="H337" s="76">
        <f>Card_main!N68</f>
        <v>0</v>
      </c>
      <c r="I337" s="76" t="str">
        <f>Card_main!O68</f>
        <v>Hab</v>
      </c>
      <c r="J337" s="76" t="str">
        <f>Card_main!P68</f>
        <v>Com</v>
      </c>
      <c r="K337">
        <f t="shared" si="79"/>
      </c>
      <c r="L337">
        <f t="shared" si="80"/>
      </c>
      <c r="M337">
        <f t="shared" si="81"/>
      </c>
      <c r="N337">
        <f t="shared" si="82"/>
        <v>0.33200000000000024</v>
      </c>
      <c r="O337">
        <f t="shared" si="84"/>
        <v>318</v>
      </c>
      <c r="P337" s="38">
        <f t="shared" si="85"/>
      </c>
      <c r="Q337" s="38">
        <f t="shared" si="86"/>
      </c>
      <c r="R337">
        <f ca="1" t="shared" si="87"/>
      </c>
      <c r="S337">
        <f ca="1" t="shared" si="88"/>
      </c>
      <c r="T337">
        <f ca="1" t="shared" si="89"/>
      </c>
      <c r="U337">
        <f ca="1" t="shared" si="90"/>
      </c>
      <c r="V337">
        <f t="shared" si="91"/>
      </c>
      <c r="W337">
        <f ca="1" t="shared" si="83"/>
      </c>
      <c r="X337">
        <f t="shared" si="92"/>
      </c>
      <c r="AL337">
        <f ca="1" t="shared" si="93"/>
      </c>
    </row>
    <row r="338" spans="1:38" ht="15">
      <c r="A338">
        <v>337</v>
      </c>
      <c r="B338">
        <f>IF(A338&gt;N$383,"",$D$2*10000+Calculations!A338)</f>
      </c>
      <c r="C338">
        <f t="shared" si="94"/>
      </c>
      <c r="D338" s="59" t="s">
        <v>1115</v>
      </c>
      <c r="E338" s="61" t="s">
        <v>808</v>
      </c>
      <c r="F338" s="59" t="s">
        <v>809</v>
      </c>
      <c r="G338" s="137" t="s">
        <v>268</v>
      </c>
      <c r="H338" s="76">
        <f>Card_main!N69</f>
        <v>0</v>
      </c>
      <c r="I338" s="76" t="str">
        <f>Card_main!O69</f>
        <v>Hab</v>
      </c>
      <c r="J338" s="76" t="str">
        <f>Card_main!P69</f>
        <v>Com</v>
      </c>
      <c r="K338">
        <f t="shared" si="79"/>
      </c>
      <c r="L338">
        <f t="shared" si="80"/>
      </c>
      <c r="M338">
        <f t="shared" si="81"/>
      </c>
      <c r="N338">
        <f t="shared" si="82"/>
        <v>0.33300000000000024</v>
      </c>
      <c r="O338">
        <f t="shared" si="84"/>
        <v>319</v>
      </c>
      <c r="P338" s="38">
        <f t="shared" si="85"/>
      </c>
      <c r="Q338" s="38">
        <f t="shared" si="86"/>
      </c>
      <c r="R338">
        <f ca="1" t="shared" si="87"/>
      </c>
      <c r="S338">
        <f ca="1" t="shared" si="88"/>
      </c>
      <c r="T338">
        <f ca="1" t="shared" si="89"/>
      </c>
      <c r="U338">
        <f ca="1" t="shared" si="90"/>
      </c>
      <c r="V338">
        <f t="shared" si="91"/>
      </c>
      <c r="W338">
        <f ca="1" t="shared" si="83"/>
      </c>
      <c r="X338">
        <f t="shared" si="92"/>
      </c>
      <c r="AL338">
        <f ca="1" t="shared" si="93"/>
      </c>
    </row>
    <row r="339" spans="1:38" ht="15">
      <c r="A339" s="38">
        <v>338</v>
      </c>
      <c r="B339">
        <f>IF(A339&gt;N$383,"",$D$2*10000+Calculations!A339)</f>
      </c>
      <c r="C339">
        <f t="shared" si="94"/>
      </c>
      <c r="D339" s="59" t="s">
        <v>1116</v>
      </c>
      <c r="E339" s="61" t="s">
        <v>214</v>
      </c>
      <c r="F339" s="59" t="s">
        <v>810</v>
      </c>
      <c r="G339" s="137" t="s">
        <v>269</v>
      </c>
      <c r="H339" s="76">
        <f>Card_main!N70</f>
        <v>0</v>
      </c>
      <c r="I339" s="76" t="str">
        <f>Card_main!O70</f>
        <v>Hab</v>
      </c>
      <c r="J339" s="76" t="str">
        <f>Card_main!P70</f>
        <v>Com</v>
      </c>
      <c r="K339">
        <f t="shared" si="79"/>
      </c>
      <c r="L339">
        <f t="shared" si="80"/>
      </c>
      <c r="M339">
        <f t="shared" si="81"/>
      </c>
      <c r="N339">
        <f t="shared" si="82"/>
        <v>0.33400000000000024</v>
      </c>
      <c r="O339">
        <f t="shared" si="84"/>
        <v>320</v>
      </c>
      <c r="P339" s="38">
        <f t="shared" si="85"/>
      </c>
      <c r="Q339" s="38">
        <f t="shared" si="86"/>
      </c>
      <c r="R339">
        <f ca="1" t="shared" si="87"/>
      </c>
      <c r="S339">
        <f ca="1" t="shared" si="88"/>
      </c>
      <c r="T339">
        <f ca="1" t="shared" si="89"/>
      </c>
      <c r="U339">
        <f ca="1" t="shared" si="90"/>
      </c>
      <c r="V339">
        <f t="shared" si="91"/>
      </c>
      <c r="W339">
        <f ca="1" t="shared" si="83"/>
      </c>
      <c r="X339">
        <f t="shared" si="92"/>
      </c>
      <c r="AL339">
        <f ca="1" t="shared" si="93"/>
      </c>
    </row>
    <row r="340" spans="1:38" ht="15">
      <c r="A340">
        <v>339</v>
      </c>
      <c r="B340">
        <f>IF(A340&gt;N$383,"",$D$2*10000+Calculations!A340)</f>
      </c>
      <c r="C340">
        <f t="shared" si="94"/>
      </c>
      <c r="D340" s="59" t="s">
        <v>1117</v>
      </c>
      <c r="E340" s="61" t="s">
        <v>754</v>
      </c>
      <c r="F340" s="59" t="s">
        <v>811</v>
      </c>
      <c r="G340" s="137" t="s">
        <v>270</v>
      </c>
      <c r="H340" s="76">
        <f>Card_main!N71</f>
        <v>0</v>
      </c>
      <c r="I340" s="76" t="str">
        <f>Card_main!O71</f>
        <v>Hab</v>
      </c>
      <c r="J340" s="76" t="str">
        <f>Card_main!P71</f>
        <v>Com</v>
      </c>
      <c r="K340">
        <f t="shared" si="79"/>
      </c>
      <c r="L340">
        <f t="shared" si="80"/>
      </c>
      <c r="M340">
        <f t="shared" si="81"/>
      </c>
      <c r="N340">
        <f t="shared" si="82"/>
        <v>0.33500000000000024</v>
      </c>
      <c r="O340">
        <f t="shared" si="84"/>
        <v>321</v>
      </c>
      <c r="P340" s="38">
        <f t="shared" si="85"/>
      </c>
      <c r="Q340" s="38">
        <f t="shared" si="86"/>
      </c>
      <c r="R340">
        <f ca="1" t="shared" si="87"/>
      </c>
      <c r="S340">
        <f ca="1" t="shared" si="88"/>
      </c>
      <c r="T340">
        <f ca="1" t="shared" si="89"/>
      </c>
      <c r="U340">
        <f ca="1" t="shared" si="90"/>
      </c>
      <c r="V340">
        <f t="shared" si="91"/>
      </c>
      <c r="W340">
        <f ca="1" t="shared" si="83"/>
      </c>
      <c r="X340">
        <f t="shared" si="92"/>
      </c>
      <c r="AL340">
        <f ca="1" t="shared" si="93"/>
      </c>
    </row>
    <row r="341" spans="1:38" ht="15">
      <c r="A341">
        <v>340</v>
      </c>
      <c r="B341">
        <f>IF(A341&gt;N$383,"",$D$2*10000+Calculations!A341)</f>
      </c>
      <c r="C341">
        <f t="shared" si="94"/>
      </c>
      <c r="D341" s="59" t="s">
        <v>1118</v>
      </c>
      <c r="E341" s="61" t="s">
        <v>215</v>
      </c>
      <c r="F341" s="59" t="s">
        <v>812</v>
      </c>
      <c r="G341" s="137" t="s">
        <v>271</v>
      </c>
      <c r="H341" s="76">
        <f>Card_main!N72</f>
        <v>0</v>
      </c>
      <c r="I341" s="76" t="str">
        <f>Card_main!O72</f>
        <v>Hab</v>
      </c>
      <c r="J341" s="76" t="str">
        <f>Card_main!P72</f>
        <v>Com</v>
      </c>
      <c r="K341">
        <f aca="true" t="shared" si="95" ref="K341:K383">IF(I341="Hab","",IF(I341&gt;0,I341,""))</f>
      </c>
      <c r="L341">
        <f aca="true" t="shared" si="96" ref="L341:L383">IF(J341="Com","",IF(J341&gt;0,J341,""))</f>
      </c>
      <c r="M341">
        <f aca="true" t="shared" si="97" ref="M341:M383">IF(AND(H341&lt;&gt;0,TRIM(H341)&lt;&gt;""),H341,IF(OR(K341&lt;&gt;"",L341&lt;&gt;""),"x",""))</f>
      </c>
      <c r="N341">
        <f aca="true" t="shared" si="98" ref="N341:N383">IF(M341&lt;&gt;"",INT(N340)+1,N340+0.001)</f>
        <v>0.33600000000000024</v>
      </c>
      <c r="O341">
        <f t="shared" si="84"/>
        <v>322</v>
      </c>
      <c r="P341" s="38">
        <f t="shared" si="85"/>
      </c>
      <c r="Q341" s="38">
        <f t="shared" si="86"/>
      </c>
      <c r="R341">
        <f ca="1" t="shared" si="87"/>
      </c>
      <c r="S341">
        <f ca="1" t="shared" si="88"/>
      </c>
      <c r="T341">
        <f ca="1" t="shared" si="89"/>
      </c>
      <c r="U341">
        <f ca="1" t="shared" si="90"/>
      </c>
      <c r="V341">
        <f t="shared" si="91"/>
      </c>
      <c r="W341">
        <f aca="true" ca="1" t="shared" si="99" ref="W341:W383">IF(O341&gt;N$383,"",INDIRECT(ADDRESS($Q341,10)))</f>
      </c>
      <c r="X341">
        <f t="shared" si="92"/>
      </c>
      <c r="AL341">
        <f ca="1" t="shared" si="93"/>
      </c>
    </row>
    <row r="342" spans="1:38" ht="15">
      <c r="A342" s="38">
        <v>341</v>
      </c>
      <c r="B342">
        <f>IF(A342&gt;N$383,"",$D$2*10000+Calculations!A342)</f>
      </c>
      <c r="C342">
        <f t="shared" si="94"/>
      </c>
      <c r="D342" s="59" t="s">
        <v>1119</v>
      </c>
      <c r="E342" s="61" t="s">
        <v>216</v>
      </c>
      <c r="F342" s="59" t="s">
        <v>813</v>
      </c>
      <c r="G342" s="137" t="s">
        <v>276</v>
      </c>
      <c r="H342" s="76">
        <f>Card_main!N73</f>
        <v>0</v>
      </c>
      <c r="I342" s="76" t="str">
        <f>Card_main!O73</f>
        <v>Hab</v>
      </c>
      <c r="J342" s="76" t="str">
        <f>Card_main!P73</f>
        <v>Com</v>
      </c>
      <c r="K342">
        <f t="shared" si="95"/>
      </c>
      <c r="L342">
        <f t="shared" si="96"/>
      </c>
      <c r="M342">
        <f t="shared" si="97"/>
      </c>
      <c r="N342">
        <f t="shared" si="98"/>
        <v>0.33700000000000024</v>
      </c>
      <c r="O342">
        <f aca="true" t="shared" si="100" ref="O342:O383">O341+1</f>
        <v>323</v>
      </c>
      <c r="P342" s="38">
        <f aca="true" t="shared" si="101" ref="P342:P383">IF(O342&gt;N$383,"",LOOKUP(O342,N$20:N$383,N$20:N$383))</f>
      </c>
      <c r="Q342" s="38">
        <f aca="true" t="shared" si="102" ref="Q342:Q382">IF(O342&gt;N$383,"",(LOOKUP(O342,N$20:N$383,O$20:O$383)+19-P$19))</f>
      </c>
      <c r="R342">
        <f aca="true" ca="1" t="shared" si="103" ref="R342:R383">IF(O342&gt;N$383,"",INDIRECT(ADDRESS($Q342,6)))</f>
      </c>
      <c r="S342">
        <f aca="true" ca="1" t="shared" si="104" ref="S342:S383">IF(P342&gt;O$383,"",INDIRECT(ADDRESS($Q342,7)))</f>
      </c>
      <c r="T342">
        <f aca="true" ca="1" t="shared" si="105" ref="T342:T383">UPPER(IF(P342&gt;O$383,"",IF(INDIRECT(ADDRESS($Q342,8))=0,"",INDIRECT(ADDRESS($Q342,8)))))</f>
      </c>
      <c r="U342">
        <f aca="true" ca="1" t="shared" si="106" ref="U342:U383">IF(P342&gt;O$383,"",INDIRECT(ADDRESS($Q342,9)))</f>
      </c>
      <c r="V342">
        <f aca="true" t="shared" si="107" ref="V342:V383">IF(U342="Hab","",U342)</f>
      </c>
      <c r="W342">
        <f ca="1" t="shared" si="99"/>
      </c>
      <c r="X342">
        <f aca="true" t="shared" si="108" ref="X342:X383">IF(W342="Com","",W342)</f>
      </c>
      <c r="AL342">
        <f aca="true" ca="1" t="shared" si="109" ref="AL342:AL383">IF(O342&gt;N$383,"",INDIRECT(ADDRESS($Q342,4)))</f>
      </c>
    </row>
    <row r="343" spans="1:38" ht="15">
      <c r="A343">
        <v>342</v>
      </c>
      <c r="B343">
        <f>IF(A343&gt;N$383,"",$D$2*10000+Calculations!A343)</f>
      </c>
      <c r="C343">
        <f t="shared" si="94"/>
      </c>
      <c r="D343" s="59" t="s">
        <v>1120</v>
      </c>
      <c r="E343" s="61" t="s">
        <v>1437</v>
      </c>
      <c r="F343" s="59" t="s">
        <v>814</v>
      </c>
      <c r="G343" s="137" t="s">
        <v>272</v>
      </c>
      <c r="H343" s="76">
        <f>Card_main!N74</f>
        <v>0</v>
      </c>
      <c r="I343" s="76" t="str">
        <f>Card_main!O74</f>
        <v>Hab</v>
      </c>
      <c r="J343" s="76" t="str">
        <f>Card_main!P74</f>
        <v>Com</v>
      </c>
      <c r="K343">
        <f t="shared" si="95"/>
      </c>
      <c r="L343">
        <f t="shared" si="96"/>
      </c>
      <c r="M343">
        <f t="shared" si="97"/>
      </c>
      <c r="N343">
        <f t="shared" si="98"/>
        <v>0.33800000000000024</v>
      </c>
      <c r="O343">
        <f t="shared" si="100"/>
        <v>324</v>
      </c>
      <c r="P343" s="38">
        <f t="shared" si="101"/>
      </c>
      <c r="Q343" s="38">
        <f t="shared" si="102"/>
      </c>
      <c r="R343">
        <f ca="1" t="shared" si="103"/>
      </c>
      <c r="S343">
        <f ca="1" t="shared" si="104"/>
      </c>
      <c r="T343">
        <f ca="1" t="shared" si="105"/>
      </c>
      <c r="U343">
        <f ca="1" t="shared" si="106"/>
      </c>
      <c r="V343">
        <f t="shared" si="107"/>
      </c>
      <c r="W343">
        <f ca="1" t="shared" si="99"/>
      </c>
      <c r="X343">
        <f t="shared" si="108"/>
      </c>
      <c r="AL343">
        <f ca="1" t="shared" si="109"/>
      </c>
    </row>
    <row r="344" spans="1:38" ht="15">
      <c r="A344">
        <v>343</v>
      </c>
      <c r="B344">
        <f>IF(A344&gt;N$383,"",$D$2*10000+Calculations!A344)</f>
      </c>
      <c r="C344">
        <f t="shared" si="94"/>
      </c>
      <c r="D344" s="59" t="s">
        <v>1121</v>
      </c>
      <c r="E344" s="61" t="s">
        <v>217</v>
      </c>
      <c r="F344" s="59" t="s">
        <v>815</v>
      </c>
      <c r="G344" s="137" t="s">
        <v>273</v>
      </c>
      <c r="H344" s="76">
        <f>Card_main!N75</f>
        <v>0</v>
      </c>
      <c r="I344" s="76" t="str">
        <f>Card_main!O75</f>
        <v>Hab</v>
      </c>
      <c r="J344" s="76" t="str">
        <f>Card_main!P75</f>
        <v>Com</v>
      </c>
      <c r="K344">
        <f t="shared" si="95"/>
      </c>
      <c r="L344">
        <f t="shared" si="96"/>
      </c>
      <c r="M344">
        <f t="shared" si="97"/>
      </c>
      <c r="N344">
        <f t="shared" si="98"/>
        <v>0.33900000000000025</v>
      </c>
      <c r="O344">
        <f t="shared" si="100"/>
        <v>325</v>
      </c>
      <c r="P344" s="38">
        <f t="shared" si="101"/>
      </c>
      <c r="Q344" s="38">
        <f t="shared" si="102"/>
      </c>
      <c r="R344">
        <f ca="1" t="shared" si="103"/>
      </c>
      <c r="S344">
        <f ca="1" t="shared" si="104"/>
      </c>
      <c r="T344">
        <f ca="1" t="shared" si="105"/>
      </c>
      <c r="U344">
        <f ca="1" t="shared" si="106"/>
      </c>
      <c r="V344">
        <f t="shared" si="107"/>
      </c>
      <c r="W344">
        <f ca="1" t="shared" si="99"/>
      </c>
      <c r="X344">
        <f t="shared" si="108"/>
      </c>
      <c r="AL344">
        <f ca="1" t="shared" si="109"/>
      </c>
    </row>
    <row r="345" spans="1:38" ht="15">
      <c r="A345" s="38">
        <v>344</v>
      </c>
      <c r="B345">
        <f>IF(A345&gt;N$383,"",$D$2*10000+Calculations!A345)</f>
      </c>
      <c r="C345">
        <f t="shared" si="94"/>
      </c>
      <c r="D345" s="59" t="s">
        <v>1122</v>
      </c>
      <c r="E345" s="61" t="s">
        <v>1438</v>
      </c>
      <c r="F345" s="59" t="s">
        <v>816</v>
      </c>
      <c r="G345" s="137" t="s">
        <v>275</v>
      </c>
      <c r="H345" s="76">
        <f>Card_main!N76</f>
        <v>0</v>
      </c>
      <c r="I345" s="76" t="str">
        <f>Card_main!O76</f>
        <v>Hab</v>
      </c>
      <c r="J345" s="76" t="str">
        <f>Card_main!P76</f>
        <v>Com</v>
      </c>
      <c r="K345">
        <f t="shared" si="95"/>
      </c>
      <c r="L345">
        <f t="shared" si="96"/>
      </c>
      <c r="M345">
        <f t="shared" si="97"/>
      </c>
      <c r="N345">
        <f t="shared" si="98"/>
        <v>0.34000000000000025</v>
      </c>
      <c r="O345">
        <f t="shared" si="100"/>
        <v>326</v>
      </c>
      <c r="P345" s="38">
        <f t="shared" si="101"/>
      </c>
      <c r="Q345" s="38">
        <f t="shared" si="102"/>
      </c>
      <c r="R345">
        <f ca="1" t="shared" si="103"/>
      </c>
      <c r="S345">
        <f ca="1" t="shared" si="104"/>
      </c>
      <c r="T345">
        <f ca="1" t="shared" si="105"/>
      </c>
      <c r="U345">
        <f ca="1" t="shared" si="106"/>
      </c>
      <c r="V345">
        <f t="shared" si="107"/>
      </c>
      <c r="W345">
        <f ca="1" t="shared" si="99"/>
      </c>
      <c r="X345">
        <f t="shared" si="108"/>
      </c>
      <c r="AL345">
        <f ca="1" t="shared" si="109"/>
      </c>
    </row>
    <row r="346" spans="1:38" ht="15">
      <c r="A346">
        <v>345</v>
      </c>
      <c r="B346">
        <f>IF(A346&gt;N$383,"",$D$2*10000+Calculations!A346)</f>
      </c>
      <c r="C346">
        <f t="shared" si="94"/>
      </c>
      <c r="D346" s="59" t="s">
        <v>1123</v>
      </c>
      <c r="E346" s="61" t="s">
        <v>218</v>
      </c>
      <c r="F346" s="59" t="s">
        <v>817</v>
      </c>
      <c r="G346" s="137" t="s">
        <v>304</v>
      </c>
      <c r="H346" s="75">
        <f>Card_main!R39</f>
        <v>0</v>
      </c>
      <c r="I346" s="76" t="str">
        <f>Card_main!S39</f>
        <v>Hab</v>
      </c>
      <c r="J346" s="76" t="str">
        <f>Card_main!T39</f>
        <v>Com</v>
      </c>
      <c r="K346">
        <f t="shared" si="95"/>
      </c>
      <c r="L346">
        <f t="shared" si="96"/>
      </c>
      <c r="M346">
        <f t="shared" si="97"/>
      </c>
      <c r="N346">
        <f t="shared" si="98"/>
        <v>0.34100000000000025</v>
      </c>
      <c r="O346">
        <f t="shared" si="100"/>
        <v>327</v>
      </c>
      <c r="P346" s="38">
        <f t="shared" si="101"/>
      </c>
      <c r="Q346" s="38">
        <f t="shared" si="102"/>
      </c>
      <c r="R346">
        <f ca="1" t="shared" si="103"/>
      </c>
      <c r="S346">
        <f ca="1" t="shared" si="104"/>
      </c>
      <c r="T346">
        <f ca="1" t="shared" si="105"/>
      </c>
      <c r="U346">
        <f ca="1" t="shared" si="106"/>
      </c>
      <c r="V346">
        <f t="shared" si="107"/>
      </c>
      <c r="W346">
        <f ca="1" t="shared" si="99"/>
      </c>
      <c r="X346">
        <f t="shared" si="108"/>
      </c>
      <c r="AL346">
        <f ca="1" t="shared" si="109"/>
      </c>
    </row>
    <row r="347" spans="1:38" ht="15">
      <c r="A347">
        <v>346</v>
      </c>
      <c r="B347">
        <f>IF(A347&gt;N$383,"",$D$2*10000+Calculations!A347)</f>
      </c>
      <c r="C347">
        <f t="shared" si="94"/>
      </c>
      <c r="D347" s="59" t="s">
        <v>1124</v>
      </c>
      <c r="E347" s="61" t="s">
        <v>508</v>
      </c>
      <c r="F347" s="59" t="s">
        <v>818</v>
      </c>
      <c r="G347" s="137" t="s">
        <v>277</v>
      </c>
      <c r="H347" s="75">
        <f>Card_main!R40</f>
        <v>0</v>
      </c>
      <c r="I347" s="76" t="str">
        <f>Card_main!S40</f>
        <v>Hab</v>
      </c>
      <c r="J347" s="76" t="str">
        <f>Card_main!T40</f>
        <v>Com</v>
      </c>
      <c r="K347">
        <f t="shared" si="95"/>
      </c>
      <c r="L347">
        <f t="shared" si="96"/>
      </c>
      <c r="M347">
        <f t="shared" si="97"/>
      </c>
      <c r="N347">
        <f t="shared" si="98"/>
        <v>0.34200000000000025</v>
      </c>
      <c r="O347">
        <f t="shared" si="100"/>
        <v>328</v>
      </c>
      <c r="P347" s="38">
        <f t="shared" si="101"/>
      </c>
      <c r="Q347" s="38">
        <f t="shared" si="102"/>
      </c>
      <c r="R347">
        <f ca="1" t="shared" si="103"/>
      </c>
      <c r="S347">
        <f ca="1" t="shared" si="104"/>
      </c>
      <c r="T347">
        <f ca="1" t="shared" si="105"/>
      </c>
      <c r="U347">
        <f ca="1" t="shared" si="106"/>
      </c>
      <c r="V347">
        <f t="shared" si="107"/>
      </c>
      <c r="W347">
        <f ca="1" t="shared" si="99"/>
      </c>
      <c r="X347">
        <f t="shared" si="108"/>
      </c>
      <c r="AL347">
        <f ca="1" t="shared" si="109"/>
      </c>
    </row>
    <row r="348" spans="1:38" ht="15">
      <c r="A348" s="38">
        <v>347</v>
      </c>
      <c r="B348">
        <f>IF(A348&gt;N$383,"",$D$2*10000+Calculations!A348)</f>
      </c>
      <c r="C348">
        <f t="shared" si="94"/>
      </c>
      <c r="D348" s="59" t="s">
        <v>1439</v>
      </c>
      <c r="E348" s="61" t="s">
        <v>1493</v>
      </c>
      <c r="F348" s="59" t="s">
        <v>1440</v>
      </c>
      <c r="G348" s="137" t="s">
        <v>1441</v>
      </c>
      <c r="H348" s="75">
        <f>Card_main!R41</f>
        <v>0</v>
      </c>
      <c r="I348" s="76" t="str">
        <f>Card_main!S41</f>
        <v>Hab</v>
      </c>
      <c r="J348" s="76" t="str">
        <f>Card_main!T41</f>
        <v>Com</v>
      </c>
      <c r="K348">
        <f t="shared" si="95"/>
      </c>
      <c r="L348">
        <f t="shared" si="96"/>
      </c>
      <c r="M348">
        <f t="shared" si="97"/>
      </c>
      <c r="N348">
        <f t="shared" si="98"/>
        <v>0.34300000000000025</v>
      </c>
      <c r="O348">
        <f t="shared" si="100"/>
        <v>329</v>
      </c>
      <c r="P348" s="38">
        <f t="shared" si="101"/>
      </c>
      <c r="Q348" s="38">
        <f t="shared" si="102"/>
      </c>
      <c r="R348">
        <f ca="1" t="shared" si="103"/>
      </c>
      <c r="S348">
        <f ca="1" t="shared" si="104"/>
      </c>
      <c r="T348">
        <f ca="1" t="shared" si="105"/>
      </c>
      <c r="U348">
        <f ca="1" t="shared" si="106"/>
      </c>
      <c r="V348">
        <f t="shared" si="107"/>
      </c>
      <c r="W348">
        <f ca="1" t="shared" si="99"/>
      </c>
      <c r="X348">
        <f t="shared" si="108"/>
      </c>
      <c r="AL348">
        <f ca="1" t="shared" si="109"/>
      </c>
    </row>
    <row r="349" spans="1:38" ht="15">
      <c r="A349">
        <v>348</v>
      </c>
      <c r="B349">
        <f>IF(A349&gt;N$383,"",$D$2*10000+Calculations!A349)</f>
      </c>
      <c r="C349">
        <f t="shared" si="94"/>
      </c>
      <c r="D349" s="59" t="s">
        <v>1442</v>
      </c>
      <c r="E349" s="61" t="s">
        <v>1443</v>
      </c>
      <c r="F349" s="59" t="s">
        <v>1444</v>
      </c>
      <c r="G349" s="137" t="s">
        <v>1445</v>
      </c>
      <c r="H349" s="75">
        <f>Card_main!R42</f>
        <v>0</v>
      </c>
      <c r="I349" s="76" t="str">
        <f>Card_main!S42</f>
        <v>Hab</v>
      </c>
      <c r="J349" s="76" t="str">
        <f>Card_main!T42</f>
        <v>Com</v>
      </c>
      <c r="K349">
        <f t="shared" si="95"/>
      </c>
      <c r="L349">
        <f t="shared" si="96"/>
      </c>
      <c r="M349">
        <f t="shared" si="97"/>
      </c>
      <c r="N349">
        <f t="shared" si="98"/>
        <v>0.34400000000000025</v>
      </c>
      <c r="O349">
        <f t="shared" si="100"/>
        <v>330</v>
      </c>
      <c r="P349" s="38">
        <f t="shared" si="101"/>
      </c>
      <c r="Q349" s="38">
        <f t="shared" si="102"/>
      </c>
      <c r="R349">
        <f ca="1" t="shared" si="103"/>
      </c>
      <c r="S349">
        <f ca="1" t="shared" si="104"/>
      </c>
      <c r="T349">
        <f ca="1" t="shared" si="105"/>
      </c>
      <c r="U349">
        <f ca="1" t="shared" si="106"/>
      </c>
      <c r="V349">
        <f t="shared" si="107"/>
      </c>
      <c r="W349">
        <f ca="1" t="shared" si="99"/>
      </c>
      <c r="X349">
        <f t="shared" si="108"/>
      </c>
      <c r="AL349">
        <f ca="1" t="shared" si="109"/>
      </c>
    </row>
    <row r="350" spans="1:38" ht="15">
      <c r="A350">
        <v>349</v>
      </c>
      <c r="B350">
        <f>IF(A350&gt;N$383,"",$D$2*10000+Calculations!A350)</f>
      </c>
      <c r="C350">
        <f t="shared" si="94"/>
      </c>
      <c r="D350" s="59" t="s">
        <v>1125</v>
      </c>
      <c r="E350" s="61" t="s">
        <v>1446</v>
      </c>
      <c r="F350" s="59" t="s">
        <v>819</v>
      </c>
      <c r="G350" s="137" t="s">
        <v>278</v>
      </c>
      <c r="H350" s="75">
        <f>Card_main!R43</f>
        <v>0</v>
      </c>
      <c r="I350" s="76" t="str">
        <f>Card_main!S43</f>
        <v>Hab</v>
      </c>
      <c r="J350" s="76" t="str">
        <f>Card_main!T43</f>
        <v>Com</v>
      </c>
      <c r="K350">
        <f t="shared" si="95"/>
      </c>
      <c r="L350">
        <f t="shared" si="96"/>
      </c>
      <c r="M350">
        <f t="shared" si="97"/>
      </c>
      <c r="N350">
        <f t="shared" si="98"/>
        <v>0.34500000000000025</v>
      </c>
      <c r="O350">
        <f t="shared" si="100"/>
        <v>331</v>
      </c>
      <c r="P350" s="38">
        <f t="shared" si="101"/>
      </c>
      <c r="Q350" s="38">
        <f t="shared" si="102"/>
      </c>
      <c r="R350">
        <f ca="1" t="shared" si="103"/>
      </c>
      <c r="S350">
        <f ca="1" t="shared" si="104"/>
      </c>
      <c r="T350">
        <f ca="1" t="shared" si="105"/>
      </c>
      <c r="U350">
        <f ca="1" t="shared" si="106"/>
      </c>
      <c r="V350">
        <f t="shared" si="107"/>
      </c>
      <c r="W350">
        <f ca="1" t="shared" si="99"/>
      </c>
      <c r="X350">
        <f t="shared" si="108"/>
      </c>
      <c r="AL350">
        <f ca="1" t="shared" si="109"/>
      </c>
    </row>
    <row r="351" spans="1:38" ht="15">
      <c r="A351" s="38">
        <v>350</v>
      </c>
      <c r="B351">
        <f>IF(A351&gt;N$383,"",$D$2*10000+Calculations!A351)</f>
      </c>
      <c r="C351">
        <f t="shared" si="94"/>
      </c>
      <c r="D351" s="59" t="s">
        <v>1126</v>
      </c>
      <c r="E351" s="61" t="s">
        <v>820</v>
      </c>
      <c r="F351" s="59" t="s">
        <v>821</v>
      </c>
      <c r="G351" s="137" t="s">
        <v>279</v>
      </c>
      <c r="H351" s="75">
        <f>Card_main!R44</f>
        <v>0</v>
      </c>
      <c r="I351" s="76" t="str">
        <f>Card_main!S44</f>
        <v>Hab</v>
      </c>
      <c r="J351" s="76" t="str">
        <f>Card_main!T44</f>
        <v>Com</v>
      </c>
      <c r="K351">
        <f t="shared" si="95"/>
      </c>
      <c r="L351">
        <f t="shared" si="96"/>
      </c>
      <c r="M351">
        <f t="shared" si="97"/>
      </c>
      <c r="N351">
        <f t="shared" si="98"/>
        <v>0.34600000000000025</v>
      </c>
      <c r="O351">
        <f t="shared" si="100"/>
        <v>332</v>
      </c>
      <c r="P351" s="38">
        <f t="shared" si="101"/>
      </c>
      <c r="Q351" s="38">
        <f t="shared" si="102"/>
      </c>
      <c r="R351">
        <f ca="1" t="shared" si="103"/>
      </c>
      <c r="S351">
        <f ca="1" t="shared" si="104"/>
      </c>
      <c r="T351">
        <f ca="1" t="shared" si="105"/>
      </c>
      <c r="U351">
        <f ca="1" t="shared" si="106"/>
      </c>
      <c r="V351">
        <f t="shared" si="107"/>
      </c>
      <c r="W351">
        <f ca="1" t="shared" si="99"/>
      </c>
      <c r="X351">
        <f t="shared" si="108"/>
      </c>
      <c r="AL351">
        <f ca="1" t="shared" si="109"/>
      </c>
    </row>
    <row r="352" spans="1:38" ht="15">
      <c r="A352">
        <v>351</v>
      </c>
      <c r="B352">
        <f>IF(A352&gt;N$383,"",$D$2*10000+Calculations!A352)</f>
      </c>
      <c r="C352">
        <f t="shared" si="94"/>
      </c>
      <c r="D352" s="59" t="s">
        <v>1127</v>
      </c>
      <c r="E352" s="61" t="s">
        <v>219</v>
      </c>
      <c r="F352" s="59" t="s">
        <v>822</v>
      </c>
      <c r="G352" s="137" t="s">
        <v>280</v>
      </c>
      <c r="H352" s="75">
        <f>Card_main!R45</f>
        <v>0</v>
      </c>
      <c r="I352" s="76" t="str">
        <f>Card_main!S45</f>
        <v>Hab</v>
      </c>
      <c r="J352" s="76" t="str">
        <f>Card_main!T45</f>
        <v>Com</v>
      </c>
      <c r="K352">
        <f t="shared" si="95"/>
      </c>
      <c r="L352">
        <f t="shared" si="96"/>
      </c>
      <c r="M352">
        <f t="shared" si="97"/>
      </c>
      <c r="N352">
        <f t="shared" si="98"/>
        <v>0.34700000000000025</v>
      </c>
      <c r="O352">
        <f t="shared" si="100"/>
        <v>333</v>
      </c>
      <c r="P352" s="38">
        <f t="shared" si="101"/>
      </c>
      <c r="Q352" s="38">
        <f t="shared" si="102"/>
      </c>
      <c r="R352">
        <f ca="1" t="shared" si="103"/>
      </c>
      <c r="S352">
        <f ca="1" t="shared" si="104"/>
      </c>
      <c r="T352">
        <f ca="1" t="shared" si="105"/>
      </c>
      <c r="U352">
        <f ca="1" t="shared" si="106"/>
      </c>
      <c r="V352">
        <f t="shared" si="107"/>
      </c>
      <c r="W352">
        <f ca="1" t="shared" si="99"/>
      </c>
      <c r="X352">
        <f t="shared" si="108"/>
      </c>
      <c r="AL352">
        <f ca="1" t="shared" si="109"/>
      </c>
    </row>
    <row r="353" spans="1:38" ht="15">
      <c r="A353">
        <v>352</v>
      </c>
      <c r="B353">
        <f>IF(A353&gt;N$383,"",$D$2*10000+Calculations!A353)</f>
      </c>
      <c r="C353">
        <f t="shared" si="94"/>
      </c>
      <c r="D353" s="59" t="s">
        <v>1128</v>
      </c>
      <c r="E353" s="61" t="s">
        <v>220</v>
      </c>
      <c r="F353" s="59" t="s">
        <v>823</v>
      </c>
      <c r="G353" s="137" t="s">
        <v>281</v>
      </c>
      <c r="H353" s="75">
        <f>Card_main!R46</f>
        <v>0</v>
      </c>
      <c r="I353" s="76" t="str">
        <f>Card_main!S46</f>
        <v>Hab</v>
      </c>
      <c r="J353" s="76" t="str">
        <f>Card_main!T46</f>
        <v>Com</v>
      </c>
      <c r="K353">
        <f t="shared" si="95"/>
      </c>
      <c r="L353">
        <f t="shared" si="96"/>
      </c>
      <c r="M353">
        <f t="shared" si="97"/>
      </c>
      <c r="N353">
        <f t="shared" si="98"/>
        <v>0.34800000000000025</v>
      </c>
      <c r="O353">
        <f t="shared" si="100"/>
        <v>334</v>
      </c>
      <c r="P353" s="38">
        <f t="shared" si="101"/>
      </c>
      <c r="Q353" s="38">
        <f t="shared" si="102"/>
      </c>
      <c r="R353">
        <f ca="1" t="shared" si="103"/>
      </c>
      <c r="S353">
        <f ca="1" t="shared" si="104"/>
      </c>
      <c r="T353">
        <f ca="1" t="shared" si="105"/>
      </c>
      <c r="U353">
        <f ca="1" t="shared" si="106"/>
      </c>
      <c r="V353">
        <f t="shared" si="107"/>
      </c>
      <c r="W353">
        <f ca="1" t="shared" si="99"/>
      </c>
      <c r="X353">
        <f t="shared" si="108"/>
      </c>
      <c r="AL353">
        <f ca="1" t="shared" si="109"/>
      </c>
    </row>
    <row r="354" spans="1:38" ht="15">
      <c r="A354" s="38">
        <v>353</v>
      </c>
      <c r="B354">
        <f>IF(A354&gt;N$383,"",$D$2*10000+Calculations!A354)</f>
      </c>
      <c r="C354">
        <f t="shared" si="94"/>
      </c>
      <c r="D354" s="59" t="s">
        <v>1129</v>
      </c>
      <c r="E354" s="60" t="s">
        <v>824</v>
      </c>
      <c r="F354" s="59" t="s">
        <v>825</v>
      </c>
      <c r="G354" s="137" t="s">
        <v>282</v>
      </c>
      <c r="H354" s="75">
        <f>Card_main!R47</f>
        <v>0</v>
      </c>
      <c r="I354" s="76" t="str">
        <f>Card_main!S47</f>
        <v>Hab</v>
      </c>
      <c r="J354" s="76" t="str">
        <f>Card_main!T47</f>
        <v>Com</v>
      </c>
      <c r="K354">
        <f t="shared" si="95"/>
      </c>
      <c r="L354">
        <f t="shared" si="96"/>
      </c>
      <c r="M354">
        <f t="shared" si="97"/>
      </c>
      <c r="N354">
        <f t="shared" si="98"/>
        <v>0.34900000000000025</v>
      </c>
      <c r="O354">
        <f t="shared" si="100"/>
        <v>335</v>
      </c>
      <c r="P354" s="38">
        <f t="shared" si="101"/>
      </c>
      <c r="Q354" s="38">
        <f t="shared" si="102"/>
      </c>
      <c r="R354">
        <f ca="1" t="shared" si="103"/>
      </c>
      <c r="S354">
        <f ca="1" t="shared" si="104"/>
      </c>
      <c r="T354">
        <f ca="1" t="shared" si="105"/>
      </c>
      <c r="U354">
        <f ca="1" t="shared" si="106"/>
      </c>
      <c r="V354">
        <f t="shared" si="107"/>
      </c>
      <c r="W354">
        <f ca="1" t="shared" si="99"/>
      </c>
      <c r="X354">
        <f t="shared" si="108"/>
      </c>
      <c r="AL354">
        <f ca="1" t="shared" si="109"/>
      </c>
    </row>
    <row r="355" spans="1:38" ht="15">
      <c r="A355">
        <v>354</v>
      </c>
      <c r="B355">
        <f>IF(A355&gt;N$383,"",$D$2*10000+Calculations!A355)</f>
      </c>
      <c r="C355">
        <f t="shared" si="94"/>
      </c>
      <c r="D355" s="59" t="s">
        <v>1130</v>
      </c>
      <c r="E355" s="61" t="s">
        <v>1447</v>
      </c>
      <c r="F355" s="59" t="s">
        <v>826</v>
      </c>
      <c r="G355" s="137" t="s">
        <v>827</v>
      </c>
      <c r="H355" s="75">
        <f>Card_main!R48</f>
        <v>0</v>
      </c>
      <c r="I355" s="76" t="str">
        <f>Card_main!S48</f>
        <v>Hab</v>
      </c>
      <c r="J355" s="76" t="str">
        <f>Card_main!T48</f>
        <v>Com</v>
      </c>
      <c r="K355">
        <f t="shared" si="95"/>
      </c>
      <c r="L355">
        <f t="shared" si="96"/>
      </c>
      <c r="M355">
        <f t="shared" si="97"/>
      </c>
      <c r="N355">
        <f t="shared" si="98"/>
        <v>0.35000000000000026</v>
      </c>
      <c r="O355">
        <f t="shared" si="100"/>
        <v>336</v>
      </c>
      <c r="P355" s="38">
        <f t="shared" si="101"/>
      </c>
      <c r="Q355" s="38">
        <f t="shared" si="102"/>
      </c>
      <c r="R355">
        <f ca="1" t="shared" si="103"/>
      </c>
      <c r="S355">
        <f ca="1" t="shared" si="104"/>
      </c>
      <c r="T355">
        <f ca="1" t="shared" si="105"/>
      </c>
      <c r="U355">
        <f ca="1" t="shared" si="106"/>
      </c>
      <c r="V355">
        <f t="shared" si="107"/>
      </c>
      <c r="W355">
        <f ca="1" t="shared" si="99"/>
      </c>
      <c r="X355">
        <f t="shared" si="108"/>
      </c>
      <c r="AL355">
        <f ca="1" t="shared" si="109"/>
      </c>
    </row>
    <row r="356" spans="1:38" ht="15">
      <c r="A356">
        <v>355</v>
      </c>
      <c r="B356">
        <f>IF(A356&gt;N$383,"",$D$2*10000+Calculations!A356)</f>
      </c>
      <c r="C356">
        <f t="shared" si="94"/>
      </c>
      <c r="D356" s="59" t="s">
        <v>1131</v>
      </c>
      <c r="E356" s="61" t="s">
        <v>828</v>
      </c>
      <c r="F356" s="59" t="s">
        <v>829</v>
      </c>
      <c r="G356" s="137" t="s">
        <v>283</v>
      </c>
      <c r="H356" s="75">
        <f>Card_main!R49</f>
        <v>0</v>
      </c>
      <c r="I356" s="76" t="str">
        <f>Card_main!S49</f>
        <v>Hab</v>
      </c>
      <c r="J356" s="76" t="str">
        <f>Card_main!T49</f>
        <v>Com</v>
      </c>
      <c r="K356">
        <f t="shared" si="95"/>
      </c>
      <c r="L356">
        <f t="shared" si="96"/>
      </c>
      <c r="M356">
        <f t="shared" si="97"/>
      </c>
      <c r="N356">
        <f t="shared" si="98"/>
        <v>0.35100000000000026</v>
      </c>
      <c r="O356">
        <f t="shared" si="100"/>
        <v>337</v>
      </c>
      <c r="P356" s="38">
        <f t="shared" si="101"/>
      </c>
      <c r="Q356" s="38">
        <f t="shared" si="102"/>
      </c>
      <c r="R356">
        <f ca="1" t="shared" si="103"/>
      </c>
      <c r="S356">
        <f ca="1" t="shared" si="104"/>
      </c>
      <c r="T356">
        <f ca="1" t="shared" si="105"/>
      </c>
      <c r="U356">
        <f ca="1" t="shared" si="106"/>
      </c>
      <c r="V356">
        <f t="shared" si="107"/>
      </c>
      <c r="W356">
        <f ca="1" t="shared" si="99"/>
      </c>
      <c r="X356">
        <f t="shared" si="108"/>
      </c>
      <c r="AL356">
        <f ca="1" t="shared" si="109"/>
      </c>
    </row>
    <row r="357" spans="1:38" ht="15">
      <c r="A357" s="38">
        <v>356</v>
      </c>
      <c r="B357">
        <f>IF(A357&gt;N$383,"",$D$2*10000+Calculations!A357)</f>
      </c>
      <c r="C357">
        <f t="shared" si="94"/>
      </c>
      <c r="D357" s="59" t="s">
        <v>1132</v>
      </c>
      <c r="E357" s="61" t="s">
        <v>436</v>
      </c>
      <c r="F357" s="59" t="s">
        <v>830</v>
      </c>
      <c r="G357" s="137" t="s">
        <v>831</v>
      </c>
      <c r="H357" s="75">
        <f>Card_main!R50</f>
        <v>0</v>
      </c>
      <c r="I357" s="76" t="str">
        <f>Card_main!S50</f>
        <v>Hab</v>
      </c>
      <c r="J357" s="76" t="str">
        <f>Card_main!T50</f>
        <v>Com</v>
      </c>
      <c r="K357">
        <f t="shared" si="95"/>
      </c>
      <c r="L357">
        <f t="shared" si="96"/>
      </c>
      <c r="M357">
        <f t="shared" si="97"/>
      </c>
      <c r="N357">
        <f t="shared" si="98"/>
        <v>0.35200000000000026</v>
      </c>
      <c r="O357">
        <f t="shared" si="100"/>
        <v>338</v>
      </c>
      <c r="P357" s="38">
        <f t="shared" si="101"/>
      </c>
      <c r="Q357" s="38">
        <f t="shared" si="102"/>
      </c>
      <c r="R357">
        <f ca="1" t="shared" si="103"/>
      </c>
      <c r="S357">
        <f ca="1" t="shared" si="104"/>
      </c>
      <c r="T357">
        <f ca="1" t="shared" si="105"/>
      </c>
      <c r="U357">
        <f ca="1" t="shared" si="106"/>
      </c>
      <c r="V357">
        <f t="shared" si="107"/>
      </c>
      <c r="W357">
        <f ca="1" t="shared" si="99"/>
      </c>
      <c r="X357">
        <f t="shared" si="108"/>
      </c>
      <c r="AL357">
        <f ca="1" t="shared" si="109"/>
      </c>
    </row>
    <row r="358" spans="1:38" ht="15">
      <c r="A358">
        <v>357</v>
      </c>
      <c r="B358">
        <f>IF(A358&gt;N$383,"",$D$2*10000+Calculations!A358)</f>
      </c>
      <c r="C358">
        <f t="shared" si="94"/>
      </c>
      <c r="D358" s="59" t="s">
        <v>1133</v>
      </c>
      <c r="E358" s="61" t="s">
        <v>221</v>
      </c>
      <c r="F358" s="59" t="s">
        <v>832</v>
      </c>
      <c r="G358" s="137" t="s">
        <v>274</v>
      </c>
      <c r="H358" s="75">
        <f>Card_main!R51</f>
        <v>0</v>
      </c>
      <c r="I358" s="76" t="str">
        <f>Card_main!S51</f>
        <v>Hab</v>
      </c>
      <c r="J358" s="76" t="str">
        <f>Card_main!T51</f>
        <v>Com</v>
      </c>
      <c r="K358">
        <f t="shared" si="95"/>
      </c>
      <c r="L358">
        <f t="shared" si="96"/>
      </c>
      <c r="M358">
        <f t="shared" si="97"/>
      </c>
      <c r="N358">
        <f t="shared" si="98"/>
        <v>0.35300000000000026</v>
      </c>
      <c r="O358">
        <f t="shared" si="100"/>
        <v>339</v>
      </c>
      <c r="P358" s="38">
        <f t="shared" si="101"/>
      </c>
      <c r="Q358" s="38">
        <f t="shared" si="102"/>
      </c>
      <c r="R358">
        <f ca="1" t="shared" si="103"/>
      </c>
      <c r="S358">
        <f ca="1" t="shared" si="104"/>
      </c>
      <c r="T358">
        <f ca="1" t="shared" si="105"/>
      </c>
      <c r="U358">
        <f ca="1" t="shared" si="106"/>
      </c>
      <c r="V358">
        <f t="shared" si="107"/>
      </c>
      <c r="W358">
        <f ca="1" t="shared" si="99"/>
      </c>
      <c r="X358">
        <f t="shared" si="108"/>
      </c>
      <c r="AL358">
        <f ca="1" t="shared" si="109"/>
      </c>
    </row>
    <row r="359" spans="1:38" ht="15">
      <c r="A359">
        <v>358</v>
      </c>
      <c r="B359">
        <f>IF(A359&gt;N$383,"",$D$2*10000+Calculations!A359)</f>
      </c>
      <c r="C359">
        <f t="shared" si="94"/>
      </c>
      <c r="D359" s="59" t="s">
        <v>1134</v>
      </c>
      <c r="E359" s="61" t="s">
        <v>222</v>
      </c>
      <c r="F359" s="59" t="s">
        <v>833</v>
      </c>
      <c r="G359" s="137" t="s">
        <v>284</v>
      </c>
      <c r="H359" s="75">
        <f>Card_main!R52</f>
        <v>0</v>
      </c>
      <c r="I359" s="76" t="str">
        <f>Card_main!S52</f>
        <v>Hab</v>
      </c>
      <c r="J359" s="76" t="str">
        <f>Card_main!T52</f>
        <v>Com</v>
      </c>
      <c r="K359">
        <f t="shared" si="95"/>
      </c>
      <c r="L359">
        <f t="shared" si="96"/>
      </c>
      <c r="M359">
        <f t="shared" si="97"/>
      </c>
      <c r="N359">
        <f t="shared" si="98"/>
        <v>0.35400000000000026</v>
      </c>
      <c r="O359">
        <f t="shared" si="100"/>
        <v>340</v>
      </c>
      <c r="P359" s="38">
        <f t="shared" si="101"/>
      </c>
      <c r="Q359" s="38">
        <f t="shared" si="102"/>
      </c>
      <c r="R359">
        <f ca="1" t="shared" si="103"/>
      </c>
      <c r="S359">
        <f ca="1" t="shared" si="104"/>
      </c>
      <c r="T359">
        <f ca="1" t="shared" si="105"/>
      </c>
      <c r="U359">
        <f ca="1" t="shared" si="106"/>
      </c>
      <c r="V359">
        <f t="shared" si="107"/>
      </c>
      <c r="W359">
        <f ca="1" t="shared" si="99"/>
      </c>
      <c r="X359">
        <f t="shared" si="108"/>
      </c>
      <c r="AL359">
        <f ca="1" t="shared" si="109"/>
      </c>
    </row>
    <row r="360" spans="1:38" ht="15">
      <c r="A360" s="38">
        <v>359</v>
      </c>
      <c r="B360">
        <f>IF(A360&gt;N$383,"",$D$2*10000+Calculations!A360)</f>
      </c>
      <c r="C360">
        <f t="shared" si="94"/>
      </c>
      <c r="D360" s="59" t="s">
        <v>1135</v>
      </c>
      <c r="E360" s="61" t="s">
        <v>1494</v>
      </c>
      <c r="F360" s="59" t="s">
        <v>834</v>
      </c>
      <c r="G360" s="137" t="s">
        <v>285</v>
      </c>
      <c r="H360" s="75">
        <f>Card_main!R53</f>
        <v>0</v>
      </c>
      <c r="I360" s="76" t="str">
        <f>Card_main!S53</f>
        <v>Hab</v>
      </c>
      <c r="J360" s="76" t="str">
        <f>Card_main!T53</f>
        <v>Com</v>
      </c>
      <c r="K360">
        <f t="shared" si="95"/>
      </c>
      <c r="L360">
        <f t="shared" si="96"/>
      </c>
      <c r="M360">
        <f t="shared" si="97"/>
      </c>
      <c r="N360">
        <f t="shared" si="98"/>
        <v>0.35500000000000026</v>
      </c>
      <c r="O360">
        <f t="shared" si="100"/>
        <v>341</v>
      </c>
      <c r="P360" s="38">
        <f t="shared" si="101"/>
      </c>
      <c r="Q360" s="38">
        <f t="shared" si="102"/>
      </c>
      <c r="R360">
        <f ca="1" t="shared" si="103"/>
      </c>
      <c r="S360">
        <f ca="1" t="shared" si="104"/>
      </c>
      <c r="T360">
        <f ca="1" t="shared" si="105"/>
      </c>
      <c r="U360">
        <f ca="1" t="shared" si="106"/>
      </c>
      <c r="V360">
        <f t="shared" si="107"/>
      </c>
      <c r="W360">
        <f ca="1" t="shared" si="99"/>
      </c>
      <c r="X360">
        <f t="shared" si="108"/>
      </c>
      <c r="AL360">
        <f ca="1" t="shared" si="109"/>
      </c>
    </row>
    <row r="361" spans="1:38" ht="15">
      <c r="A361">
        <v>360</v>
      </c>
      <c r="B361">
        <f>IF(A361&gt;N$383,"",$D$2*10000+Calculations!A361)</f>
      </c>
      <c r="C361">
        <f t="shared" si="94"/>
      </c>
      <c r="D361" s="59" t="s">
        <v>1136</v>
      </c>
      <c r="E361" s="61" t="s">
        <v>223</v>
      </c>
      <c r="F361" s="59" t="s">
        <v>835</v>
      </c>
      <c r="G361" s="137" t="s">
        <v>286</v>
      </c>
      <c r="H361" s="75">
        <f>Card_main!R54</f>
        <v>0</v>
      </c>
      <c r="I361" s="76" t="str">
        <f>Card_main!S54</f>
        <v>Hab</v>
      </c>
      <c r="J361" s="76" t="str">
        <f>Card_main!T54</f>
        <v>Com</v>
      </c>
      <c r="K361">
        <f t="shared" si="95"/>
      </c>
      <c r="L361">
        <f t="shared" si="96"/>
      </c>
      <c r="M361">
        <f t="shared" si="97"/>
      </c>
      <c r="N361">
        <f t="shared" si="98"/>
        <v>0.35600000000000026</v>
      </c>
      <c r="O361">
        <f t="shared" si="100"/>
        <v>342</v>
      </c>
      <c r="P361" s="38">
        <f t="shared" si="101"/>
      </c>
      <c r="Q361" s="38">
        <f t="shared" si="102"/>
      </c>
      <c r="R361">
        <f ca="1" t="shared" si="103"/>
      </c>
      <c r="S361">
        <f ca="1" t="shared" si="104"/>
      </c>
      <c r="T361">
        <f ca="1" t="shared" si="105"/>
      </c>
      <c r="U361">
        <f ca="1" t="shared" si="106"/>
      </c>
      <c r="V361">
        <f t="shared" si="107"/>
      </c>
      <c r="W361">
        <f ca="1" t="shared" si="99"/>
      </c>
      <c r="X361">
        <f t="shared" si="108"/>
      </c>
      <c r="AL361">
        <f ca="1" t="shared" si="109"/>
      </c>
    </row>
    <row r="362" spans="1:38" ht="15">
      <c r="A362">
        <v>361</v>
      </c>
      <c r="B362">
        <f>IF(A362&gt;N$383,"",$D$2*10000+Calculations!A362)</f>
      </c>
      <c r="C362">
        <f t="shared" si="94"/>
      </c>
      <c r="D362" s="59" t="s">
        <v>1137</v>
      </c>
      <c r="E362" s="61" t="s">
        <v>224</v>
      </c>
      <c r="F362" s="59" t="s">
        <v>836</v>
      </c>
      <c r="G362" s="137" t="s">
        <v>287</v>
      </c>
      <c r="H362" s="75">
        <f>Card_main!R55</f>
        <v>0</v>
      </c>
      <c r="I362" s="76" t="str">
        <f>Card_main!S55</f>
        <v>Hab</v>
      </c>
      <c r="J362" s="76" t="str">
        <f>Card_main!T55</f>
        <v>Com</v>
      </c>
      <c r="K362">
        <f t="shared" si="95"/>
      </c>
      <c r="L362">
        <f t="shared" si="96"/>
      </c>
      <c r="M362">
        <f t="shared" si="97"/>
      </c>
      <c r="N362">
        <f t="shared" si="98"/>
        <v>0.35700000000000026</v>
      </c>
      <c r="O362">
        <f t="shared" si="100"/>
        <v>343</v>
      </c>
      <c r="P362" s="38">
        <f t="shared" si="101"/>
      </c>
      <c r="Q362" s="38">
        <f t="shared" si="102"/>
      </c>
      <c r="R362">
        <f ca="1" t="shared" si="103"/>
      </c>
      <c r="S362">
        <f ca="1" t="shared" si="104"/>
      </c>
      <c r="T362">
        <f ca="1" t="shared" si="105"/>
      </c>
      <c r="U362">
        <f ca="1" t="shared" si="106"/>
      </c>
      <c r="V362">
        <f t="shared" si="107"/>
      </c>
      <c r="W362">
        <f ca="1" t="shared" si="99"/>
      </c>
      <c r="X362">
        <f t="shared" si="108"/>
      </c>
      <c r="AL362">
        <f ca="1" t="shared" si="109"/>
      </c>
    </row>
    <row r="363" spans="1:38" ht="15">
      <c r="A363" s="38">
        <v>362</v>
      </c>
      <c r="B363">
        <f>IF(A363&gt;N$383,"",$D$2*10000+Calculations!A363)</f>
      </c>
      <c r="C363">
        <f t="shared" si="94"/>
      </c>
      <c r="D363" s="59" t="s">
        <v>1138</v>
      </c>
      <c r="E363" s="61" t="s">
        <v>732</v>
      </c>
      <c r="F363" s="59" t="s">
        <v>837</v>
      </c>
      <c r="G363" s="137" t="s">
        <v>288</v>
      </c>
      <c r="H363" s="75">
        <f>Card_main!R56</f>
        <v>0</v>
      </c>
      <c r="I363" s="76" t="str">
        <f>Card_main!S56</f>
        <v>Hab</v>
      </c>
      <c r="J363" s="76" t="str">
        <f>Card_main!T56</f>
        <v>Com</v>
      </c>
      <c r="K363">
        <f t="shared" si="95"/>
      </c>
      <c r="L363">
        <f t="shared" si="96"/>
      </c>
      <c r="M363">
        <f t="shared" si="97"/>
      </c>
      <c r="N363">
        <f t="shared" si="98"/>
        <v>0.35800000000000026</v>
      </c>
      <c r="O363">
        <f t="shared" si="100"/>
        <v>344</v>
      </c>
      <c r="P363" s="38">
        <f t="shared" si="101"/>
      </c>
      <c r="Q363" s="38">
        <f t="shared" si="102"/>
      </c>
      <c r="R363">
        <f ca="1" t="shared" si="103"/>
      </c>
      <c r="S363">
        <f ca="1" t="shared" si="104"/>
      </c>
      <c r="T363">
        <f ca="1" t="shared" si="105"/>
      </c>
      <c r="U363">
        <f ca="1" t="shared" si="106"/>
      </c>
      <c r="V363">
        <f t="shared" si="107"/>
      </c>
      <c r="W363">
        <f ca="1" t="shared" si="99"/>
      </c>
      <c r="X363">
        <f t="shared" si="108"/>
      </c>
      <c r="AL363">
        <f ca="1" t="shared" si="109"/>
      </c>
    </row>
    <row r="364" spans="1:38" ht="15">
      <c r="A364">
        <v>363</v>
      </c>
      <c r="B364">
        <f>IF(A364&gt;N$383,"",$D$2*10000+Calculations!A364)</f>
      </c>
      <c r="C364">
        <f t="shared" si="94"/>
      </c>
      <c r="D364" s="59" t="s">
        <v>1139</v>
      </c>
      <c r="E364" s="61" t="s">
        <v>225</v>
      </c>
      <c r="F364" s="59" t="s">
        <v>838</v>
      </c>
      <c r="G364" s="137" t="s">
        <v>290</v>
      </c>
      <c r="H364" s="75">
        <f>Card_main!R57</f>
        <v>0</v>
      </c>
      <c r="I364" s="76" t="str">
        <f>Card_main!S57</f>
        <v>Hab</v>
      </c>
      <c r="J364" s="76" t="str">
        <f>Card_main!T57</f>
        <v>Com</v>
      </c>
      <c r="K364">
        <f t="shared" si="95"/>
      </c>
      <c r="L364">
        <f t="shared" si="96"/>
      </c>
      <c r="M364">
        <f t="shared" si="97"/>
      </c>
      <c r="N364">
        <f t="shared" si="98"/>
        <v>0.35900000000000026</v>
      </c>
      <c r="O364">
        <f t="shared" si="100"/>
        <v>345</v>
      </c>
      <c r="P364" s="38">
        <f t="shared" si="101"/>
      </c>
      <c r="Q364" s="38">
        <f t="shared" si="102"/>
      </c>
      <c r="R364">
        <f ca="1" t="shared" si="103"/>
      </c>
      <c r="S364">
        <f ca="1" t="shared" si="104"/>
      </c>
      <c r="T364">
        <f ca="1" t="shared" si="105"/>
      </c>
      <c r="U364">
        <f ca="1" t="shared" si="106"/>
      </c>
      <c r="V364">
        <f t="shared" si="107"/>
      </c>
      <c r="W364">
        <f ca="1" t="shared" si="99"/>
      </c>
      <c r="X364">
        <f t="shared" si="108"/>
      </c>
      <c r="AL364">
        <f ca="1" t="shared" si="109"/>
      </c>
    </row>
    <row r="365" spans="1:38" ht="15">
      <c r="A365">
        <v>364</v>
      </c>
      <c r="B365">
        <f>IF(A365&gt;N$383,"",$D$2*10000+Calculations!A365)</f>
      </c>
      <c r="C365">
        <f t="shared" si="94"/>
      </c>
      <c r="D365" s="59" t="s">
        <v>1140</v>
      </c>
      <c r="E365" s="61" t="s">
        <v>839</v>
      </c>
      <c r="F365" s="59" t="s">
        <v>840</v>
      </c>
      <c r="G365" s="137" t="s">
        <v>289</v>
      </c>
      <c r="H365" s="75">
        <f>Card_main!R58</f>
        <v>0</v>
      </c>
      <c r="I365" s="76" t="str">
        <f>Card_main!S58</f>
        <v>Hab</v>
      </c>
      <c r="J365" s="76" t="str">
        <f>Card_main!T58</f>
        <v>Com</v>
      </c>
      <c r="K365">
        <f t="shared" si="95"/>
      </c>
      <c r="L365">
        <f t="shared" si="96"/>
      </c>
      <c r="M365">
        <f t="shared" si="97"/>
      </c>
      <c r="N365">
        <f t="shared" si="98"/>
        <v>0.36000000000000026</v>
      </c>
      <c r="O365">
        <f t="shared" si="100"/>
        <v>346</v>
      </c>
      <c r="P365" s="38">
        <f t="shared" si="101"/>
      </c>
      <c r="Q365" s="38">
        <f t="shared" si="102"/>
      </c>
      <c r="R365">
        <f ca="1" t="shared" si="103"/>
      </c>
      <c r="S365">
        <f ca="1" t="shared" si="104"/>
      </c>
      <c r="T365">
        <f ca="1" t="shared" si="105"/>
      </c>
      <c r="U365">
        <f ca="1" t="shared" si="106"/>
      </c>
      <c r="V365">
        <f t="shared" si="107"/>
      </c>
      <c r="W365">
        <f ca="1" t="shared" si="99"/>
      </c>
      <c r="X365">
        <f t="shared" si="108"/>
      </c>
      <c r="AL365">
        <f ca="1" t="shared" si="109"/>
      </c>
    </row>
    <row r="366" spans="1:38" ht="15">
      <c r="A366" s="38">
        <v>365</v>
      </c>
      <c r="B366">
        <f>IF(A366&gt;N$383,"",$D$2*10000+Calculations!A366)</f>
      </c>
      <c r="C366">
        <f aca="true" t="shared" si="110" ref="C366:C383">IF(A366&gt;N$383,"",IF(A366&gt;F$2,A366-F$2+49,A366+4))</f>
      </c>
      <c r="D366" s="59" t="s">
        <v>1141</v>
      </c>
      <c r="E366" s="61" t="s">
        <v>226</v>
      </c>
      <c r="F366" s="59" t="s">
        <v>841</v>
      </c>
      <c r="G366" s="137" t="s">
        <v>292</v>
      </c>
      <c r="H366" s="75">
        <f>Card_main!R59</f>
        <v>0</v>
      </c>
      <c r="I366" s="76" t="str">
        <f>Card_main!S59</f>
        <v>Hab</v>
      </c>
      <c r="J366" s="76" t="str">
        <f>Card_main!T59</f>
        <v>Com</v>
      </c>
      <c r="K366">
        <f t="shared" si="95"/>
      </c>
      <c r="L366">
        <f t="shared" si="96"/>
      </c>
      <c r="M366">
        <f t="shared" si="97"/>
      </c>
      <c r="N366">
        <f t="shared" si="98"/>
        <v>0.36100000000000027</v>
      </c>
      <c r="O366">
        <f t="shared" si="100"/>
        <v>347</v>
      </c>
      <c r="P366" s="38">
        <f t="shared" si="101"/>
      </c>
      <c r="Q366" s="38">
        <f t="shared" si="102"/>
      </c>
      <c r="R366">
        <f ca="1" t="shared" si="103"/>
      </c>
      <c r="S366">
        <f ca="1" t="shared" si="104"/>
      </c>
      <c r="T366">
        <f ca="1" t="shared" si="105"/>
      </c>
      <c r="U366">
        <f ca="1" t="shared" si="106"/>
      </c>
      <c r="V366">
        <f t="shared" si="107"/>
      </c>
      <c r="W366">
        <f ca="1" t="shared" si="99"/>
      </c>
      <c r="X366">
        <f t="shared" si="108"/>
      </c>
      <c r="AL366">
        <f ca="1" t="shared" si="109"/>
      </c>
    </row>
    <row r="367" spans="1:38" ht="15">
      <c r="A367">
        <v>366</v>
      </c>
      <c r="B367">
        <f>IF(A367&gt;N$383,"",$D$2*10000+Calculations!A367)</f>
      </c>
      <c r="C367">
        <f t="shared" si="110"/>
      </c>
      <c r="D367" s="59" t="s">
        <v>1142</v>
      </c>
      <c r="E367" s="61" t="s">
        <v>842</v>
      </c>
      <c r="F367" s="59" t="s">
        <v>843</v>
      </c>
      <c r="G367" s="137" t="s">
        <v>291</v>
      </c>
      <c r="H367" s="75">
        <f>Card_main!R60</f>
        <v>0</v>
      </c>
      <c r="I367" s="76" t="str">
        <f>Card_main!S60</f>
        <v>Hab</v>
      </c>
      <c r="J367" s="76" t="str">
        <f>Card_main!T60</f>
        <v>Com</v>
      </c>
      <c r="K367">
        <f t="shared" si="95"/>
      </c>
      <c r="L367">
        <f t="shared" si="96"/>
      </c>
      <c r="M367">
        <f t="shared" si="97"/>
      </c>
      <c r="N367">
        <f t="shared" si="98"/>
        <v>0.36200000000000027</v>
      </c>
      <c r="O367">
        <f t="shared" si="100"/>
        <v>348</v>
      </c>
      <c r="P367" s="38">
        <f t="shared" si="101"/>
      </c>
      <c r="Q367" s="38">
        <f t="shared" si="102"/>
      </c>
      <c r="R367">
        <f ca="1" t="shared" si="103"/>
      </c>
      <c r="S367">
        <f ca="1" t="shared" si="104"/>
      </c>
      <c r="T367">
        <f ca="1" t="shared" si="105"/>
      </c>
      <c r="U367">
        <f ca="1" t="shared" si="106"/>
      </c>
      <c r="V367">
        <f t="shared" si="107"/>
      </c>
      <c r="W367">
        <f ca="1" t="shared" si="99"/>
      </c>
      <c r="X367">
        <f t="shared" si="108"/>
      </c>
      <c r="AL367">
        <f ca="1" t="shared" si="109"/>
      </c>
    </row>
    <row r="368" spans="1:38" ht="15">
      <c r="A368">
        <v>367</v>
      </c>
      <c r="B368">
        <f>IF(A368&gt;N$383,"",$D$2*10000+Calculations!A368)</f>
      </c>
      <c r="C368">
        <f t="shared" si="110"/>
      </c>
      <c r="D368" s="59" t="s">
        <v>1143</v>
      </c>
      <c r="E368" s="61" t="s">
        <v>1448</v>
      </c>
      <c r="F368" s="59" t="s">
        <v>844</v>
      </c>
      <c r="G368" s="137" t="s">
        <v>293</v>
      </c>
      <c r="H368" s="75">
        <f>Card_main!R61</f>
        <v>0</v>
      </c>
      <c r="I368" s="76" t="str">
        <f>Card_main!S61</f>
        <v>Hab</v>
      </c>
      <c r="J368" s="76" t="str">
        <f>Card_main!T61</f>
        <v>Com</v>
      </c>
      <c r="K368">
        <f t="shared" si="95"/>
      </c>
      <c r="L368">
        <f t="shared" si="96"/>
      </c>
      <c r="M368">
        <f t="shared" si="97"/>
      </c>
      <c r="N368">
        <f t="shared" si="98"/>
        <v>0.36300000000000027</v>
      </c>
      <c r="O368">
        <f t="shared" si="100"/>
        <v>349</v>
      </c>
      <c r="P368" s="38">
        <f t="shared" si="101"/>
      </c>
      <c r="Q368" s="38">
        <f t="shared" si="102"/>
      </c>
      <c r="R368">
        <f ca="1" t="shared" si="103"/>
      </c>
      <c r="S368">
        <f ca="1" t="shared" si="104"/>
      </c>
      <c r="T368">
        <f ca="1" t="shared" si="105"/>
      </c>
      <c r="U368">
        <f ca="1" t="shared" si="106"/>
      </c>
      <c r="V368">
        <f t="shared" si="107"/>
      </c>
      <c r="W368">
        <f ca="1" t="shared" si="99"/>
      </c>
      <c r="X368">
        <f t="shared" si="108"/>
      </c>
      <c r="AL368">
        <f ca="1" t="shared" si="109"/>
      </c>
    </row>
    <row r="369" spans="1:38" ht="15">
      <c r="A369" s="38">
        <v>368</v>
      </c>
      <c r="B369">
        <f>IF(A369&gt;N$383,"",$D$2*10000+Calculations!A369)</f>
      </c>
      <c r="C369">
        <f t="shared" si="110"/>
      </c>
      <c r="D369" s="59" t="s">
        <v>1144</v>
      </c>
      <c r="E369" s="61" t="s">
        <v>845</v>
      </c>
      <c r="F369" s="59" t="s">
        <v>846</v>
      </c>
      <c r="G369" s="137" t="s">
        <v>847</v>
      </c>
      <c r="H369" s="75">
        <f>Card_main!R62</f>
        <v>0</v>
      </c>
      <c r="I369" s="76" t="str">
        <f>Card_main!S62</f>
        <v>Hab</v>
      </c>
      <c r="J369" s="76" t="str">
        <f>Card_main!T62</f>
        <v>Com</v>
      </c>
      <c r="K369">
        <f t="shared" si="95"/>
      </c>
      <c r="L369">
        <f t="shared" si="96"/>
      </c>
      <c r="M369">
        <f t="shared" si="97"/>
      </c>
      <c r="N369">
        <f t="shared" si="98"/>
        <v>0.36400000000000027</v>
      </c>
      <c r="O369">
        <f t="shared" si="100"/>
        <v>350</v>
      </c>
      <c r="P369" s="38">
        <f t="shared" si="101"/>
      </c>
      <c r="Q369" s="38">
        <f t="shared" si="102"/>
      </c>
      <c r="R369">
        <f ca="1" t="shared" si="103"/>
      </c>
      <c r="S369">
        <f ca="1" t="shared" si="104"/>
      </c>
      <c r="T369">
        <f ca="1" t="shared" si="105"/>
      </c>
      <c r="U369">
        <f ca="1" t="shared" si="106"/>
      </c>
      <c r="V369">
        <f t="shared" si="107"/>
      </c>
      <c r="W369">
        <f ca="1" t="shared" si="99"/>
      </c>
      <c r="X369">
        <f t="shared" si="108"/>
      </c>
      <c r="AL369">
        <f ca="1" t="shared" si="109"/>
      </c>
    </row>
    <row r="370" spans="1:38" ht="15">
      <c r="A370">
        <v>369</v>
      </c>
      <c r="B370">
        <f>IF(A370&gt;N$383,"",$D$2*10000+Calculations!A370)</f>
      </c>
      <c r="C370">
        <f t="shared" si="110"/>
      </c>
      <c r="D370" s="59" t="s">
        <v>1145</v>
      </c>
      <c r="E370" s="61" t="s">
        <v>1449</v>
      </c>
      <c r="F370" s="59" t="s">
        <v>848</v>
      </c>
      <c r="G370" s="137" t="s">
        <v>294</v>
      </c>
      <c r="H370" s="75">
        <f>Card_main!R63</f>
        <v>0</v>
      </c>
      <c r="I370" s="76" t="str">
        <f>Card_main!S63</f>
        <v>Hab</v>
      </c>
      <c r="J370" s="76" t="str">
        <f>Card_main!T63</f>
        <v>Com</v>
      </c>
      <c r="K370">
        <f t="shared" si="95"/>
      </c>
      <c r="L370">
        <f t="shared" si="96"/>
      </c>
      <c r="M370">
        <f t="shared" si="97"/>
      </c>
      <c r="N370">
        <f t="shared" si="98"/>
        <v>0.36500000000000027</v>
      </c>
      <c r="O370">
        <f t="shared" si="100"/>
        <v>351</v>
      </c>
      <c r="P370" s="38">
        <f t="shared" si="101"/>
      </c>
      <c r="Q370" s="38">
        <f t="shared" si="102"/>
      </c>
      <c r="R370">
        <f ca="1" t="shared" si="103"/>
      </c>
      <c r="S370">
        <f ca="1" t="shared" si="104"/>
      </c>
      <c r="T370">
        <f ca="1" t="shared" si="105"/>
      </c>
      <c r="U370">
        <f ca="1" t="shared" si="106"/>
      </c>
      <c r="V370">
        <f t="shared" si="107"/>
      </c>
      <c r="W370">
        <f ca="1" t="shared" si="99"/>
      </c>
      <c r="X370">
        <f t="shared" si="108"/>
      </c>
      <c r="AL370">
        <f ca="1" t="shared" si="109"/>
      </c>
    </row>
    <row r="371" spans="1:38" ht="15">
      <c r="A371">
        <v>370</v>
      </c>
      <c r="B371">
        <f>IF(A371&gt;N$383,"",$D$2*10000+Calculations!A371)</f>
      </c>
      <c r="C371">
        <f t="shared" si="110"/>
      </c>
      <c r="D371" s="59" t="s">
        <v>1146</v>
      </c>
      <c r="E371" s="61" t="s">
        <v>227</v>
      </c>
      <c r="F371" s="59" t="s">
        <v>849</v>
      </c>
      <c r="G371" s="137" t="s">
        <v>295</v>
      </c>
      <c r="H371" s="75">
        <f>Card_main!R64</f>
        <v>0</v>
      </c>
      <c r="I371" s="76" t="str">
        <f>Card_main!S64</f>
        <v>Hab</v>
      </c>
      <c r="J371" s="76" t="str">
        <f>Card_main!T64</f>
        <v>Com</v>
      </c>
      <c r="K371">
        <f t="shared" si="95"/>
      </c>
      <c r="L371">
        <f t="shared" si="96"/>
      </c>
      <c r="M371">
        <f t="shared" si="97"/>
      </c>
      <c r="N371">
        <f t="shared" si="98"/>
        <v>0.36600000000000027</v>
      </c>
      <c r="O371">
        <f t="shared" si="100"/>
        <v>352</v>
      </c>
      <c r="P371" s="38">
        <f t="shared" si="101"/>
      </c>
      <c r="Q371" s="38">
        <f t="shared" si="102"/>
      </c>
      <c r="R371">
        <f ca="1" t="shared" si="103"/>
      </c>
      <c r="S371">
        <f ca="1" t="shared" si="104"/>
      </c>
      <c r="T371">
        <f ca="1" t="shared" si="105"/>
      </c>
      <c r="U371">
        <f ca="1" t="shared" si="106"/>
      </c>
      <c r="V371">
        <f t="shared" si="107"/>
      </c>
      <c r="W371">
        <f ca="1" t="shared" si="99"/>
      </c>
      <c r="X371">
        <f t="shared" si="108"/>
      </c>
      <c r="AL371">
        <f ca="1" t="shared" si="109"/>
      </c>
    </row>
    <row r="372" spans="1:38" ht="15">
      <c r="A372" s="38">
        <v>371</v>
      </c>
      <c r="B372">
        <f>IF(A372&gt;N$383,"",$D$2*10000+Calculations!A372)</f>
      </c>
      <c r="C372">
        <f t="shared" si="110"/>
      </c>
      <c r="D372" s="59" t="s">
        <v>1147</v>
      </c>
      <c r="E372" s="61" t="s">
        <v>228</v>
      </c>
      <c r="F372" s="59" t="s">
        <v>850</v>
      </c>
      <c r="G372" s="137" t="s">
        <v>298</v>
      </c>
      <c r="H372" s="75">
        <f>Card_main!R65</f>
        <v>0</v>
      </c>
      <c r="I372" s="76" t="str">
        <f>Card_main!S65</f>
        <v>Hab</v>
      </c>
      <c r="J372" s="76" t="str">
        <f>Card_main!T65</f>
        <v>Com</v>
      </c>
      <c r="K372">
        <f t="shared" si="95"/>
      </c>
      <c r="L372">
        <f t="shared" si="96"/>
      </c>
      <c r="M372">
        <f t="shared" si="97"/>
      </c>
      <c r="N372">
        <f t="shared" si="98"/>
        <v>0.36700000000000027</v>
      </c>
      <c r="O372">
        <f t="shared" si="100"/>
        <v>353</v>
      </c>
      <c r="P372" s="38">
        <f t="shared" si="101"/>
      </c>
      <c r="Q372" s="38">
        <f t="shared" si="102"/>
      </c>
      <c r="R372">
        <f ca="1" t="shared" si="103"/>
      </c>
      <c r="S372">
        <f ca="1" t="shared" si="104"/>
      </c>
      <c r="T372">
        <f ca="1" t="shared" si="105"/>
      </c>
      <c r="U372">
        <f ca="1" t="shared" si="106"/>
      </c>
      <c r="V372">
        <f t="shared" si="107"/>
      </c>
      <c r="W372">
        <f ca="1" t="shared" si="99"/>
      </c>
      <c r="X372">
        <f t="shared" si="108"/>
      </c>
      <c r="AL372">
        <f ca="1" t="shared" si="109"/>
      </c>
    </row>
    <row r="373" spans="1:38" ht="15">
      <c r="A373">
        <v>372</v>
      </c>
      <c r="B373">
        <f>IF(A373&gt;N$383,"",$D$2*10000+Calculations!A373)</f>
      </c>
      <c r="C373">
        <f t="shared" si="110"/>
      </c>
      <c r="D373" s="59" t="s">
        <v>1148</v>
      </c>
      <c r="E373" s="61" t="s">
        <v>851</v>
      </c>
      <c r="F373" s="59" t="s">
        <v>852</v>
      </c>
      <c r="G373" s="137" t="s">
        <v>296</v>
      </c>
      <c r="H373" s="75">
        <f>Card_main!R66</f>
        <v>0</v>
      </c>
      <c r="I373" s="76" t="str">
        <f>Card_main!S66</f>
        <v>Hab</v>
      </c>
      <c r="J373" s="76" t="str">
        <f>Card_main!T66</f>
        <v>Com</v>
      </c>
      <c r="K373">
        <f t="shared" si="95"/>
      </c>
      <c r="L373">
        <f t="shared" si="96"/>
      </c>
      <c r="M373">
        <f t="shared" si="97"/>
      </c>
      <c r="N373">
        <f t="shared" si="98"/>
        <v>0.36800000000000027</v>
      </c>
      <c r="O373">
        <f t="shared" si="100"/>
        <v>354</v>
      </c>
      <c r="P373" s="38">
        <f t="shared" si="101"/>
      </c>
      <c r="Q373" s="38">
        <f t="shared" si="102"/>
      </c>
      <c r="R373">
        <f ca="1" t="shared" si="103"/>
      </c>
      <c r="S373">
        <f ca="1" t="shared" si="104"/>
      </c>
      <c r="T373">
        <f ca="1" t="shared" si="105"/>
      </c>
      <c r="U373">
        <f ca="1" t="shared" si="106"/>
      </c>
      <c r="V373">
        <f t="shared" si="107"/>
      </c>
      <c r="W373">
        <f ca="1" t="shared" si="99"/>
      </c>
      <c r="X373">
        <f t="shared" si="108"/>
      </c>
      <c r="AL373">
        <f ca="1" t="shared" si="109"/>
      </c>
    </row>
    <row r="374" spans="1:38" ht="15">
      <c r="A374">
        <v>373</v>
      </c>
      <c r="B374">
        <f>IF(A374&gt;N$383,"",$D$2*10000+Calculations!A374)</f>
      </c>
      <c r="C374">
        <f t="shared" si="110"/>
      </c>
      <c r="D374" s="59" t="s">
        <v>1450</v>
      </c>
      <c r="E374" s="61" t="s">
        <v>1451</v>
      </c>
      <c r="F374" s="59" t="s">
        <v>1452</v>
      </c>
      <c r="G374" s="137" t="s">
        <v>1453</v>
      </c>
      <c r="H374" s="75">
        <f>Card_main!R67</f>
        <v>0</v>
      </c>
      <c r="I374" s="76" t="str">
        <f>Card_main!S67</f>
        <v>Hab</v>
      </c>
      <c r="J374" s="76" t="str">
        <f>Card_main!T67</f>
        <v>Com</v>
      </c>
      <c r="K374">
        <f t="shared" si="95"/>
      </c>
      <c r="L374">
        <f t="shared" si="96"/>
      </c>
      <c r="M374">
        <f t="shared" si="97"/>
      </c>
      <c r="N374">
        <f t="shared" si="98"/>
        <v>0.36900000000000027</v>
      </c>
      <c r="O374">
        <f t="shared" si="100"/>
        <v>355</v>
      </c>
      <c r="P374" s="38">
        <f t="shared" si="101"/>
      </c>
      <c r="Q374" s="38">
        <f t="shared" si="102"/>
      </c>
      <c r="R374">
        <f ca="1" t="shared" si="103"/>
      </c>
      <c r="S374">
        <f ca="1" t="shared" si="104"/>
      </c>
      <c r="T374">
        <f ca="1" t="shared" si="105"/>
      </c>
      <c r="U374">
        <f ca="1" t="shared" si="106"/>
      </c>
      <c r="V374">
        <f t="shared" si="107"/>
      </c>
      <c r="W374">
        <f ca="1" t="shared" si="99"/>
      </c>
      <c r="X374">
        <f t="shared" si="108"/>
      </c>
      <c r="AL374">
        <f ca="1" t="shared" si="109"/>
      </c>
    </row>
    <row r="375" spans="1:38" ht="15">
      <c r="A375" s="38">
        <v>374</v>
      </c>
      <c r="B375">
        <f>IF(A375&gt;N$383,"",$D$2*10000+Calculations!A375)</f>
      </c>
      <c r="C375">
        <f t="shared" si="110"/>
      </c>
      <c r="D375" s="59" t="s">
        <v>1454</v>
      </c>
      <c r="E375" s="61" t="s">
        <v>1455</v>
      </c>
      <c r="F375" s="59" t="s">
        <v>1456</v>
      </c>
      <c r="G375" s="137" t="s">
        <v>1457</v>
      </c>
      <c r="H375" s="75">
        <f>Card_main!R68</f>
        <v>0</v>
      </c>
      <c r="I375" s="76" t="str">
        <f>Card_main!S68</f>
        <v>Hab</v>
      </c>
      <c r="J375" s="76" t="str">
        <f>Card_main!T68</f>
        <v>Com</v>
      </c>
      <c r="K375">
        <f t="shared" si="95"/>
      </c>
      <c r="L375">
        <f t="shared" si="96"/>
      </c>
      <c r="M375">
        <f t="shared" si="97"/>
      </c>
      <c r="N375">
        <f t="shared" si="98"/>
        <v>0.3700000000000003</v>
      </c>
      <c r="O375">
        <f t="shared" si="100"/>
        <v>356</v>
      </c>
      <c r="P375" s="38">
        <f t="shared" si="101"/>
      </c>
      <c r="Q375" s="38">
        <f t="shared" si="102"/>
      </c>
      <c r="R375">
        <f ca="1" t="shared" si="103"/>
      </c>
      <c r="S375">
        <f ca="1" t="shared" si="104"/>
      </c>
      <c r="T375">
        <f ca="1" t="shared" si="105"/>
      </c>
      <c r="U375">
        <f ca="1" t="shared" si="106"/>
      </c>
      <c r="V375">
        <f t="shared" si="107"/>
      </c>
      <c r="W375">
        <f ca="1" t="shared" si="99"/>
      </c>
      <c r="X375">
        <f t="shared" si="108"/>
      </c>
      <c r="AL375">
        <f ca="1" t="shared" si="109"/>
      </c>
    </row>
    <row r="376" spans="1:38" ht="15">
      <c r="A376">
        <v>375</v>
      </c>
      <c r="B376">
        <f>IF(A376&gt;N$383,"",$D$2*10000+Calculations!A376)</f>
      </c>
      <c r="C376">
        <f t="shared" si="110"/>
      </c>
      <c r="D376" s="59" t="s">
        <v>1149</v>
      </c>
      <c r="E376" s="61" t="s">
        <v>1458</v>
      </c>
      <c r="F376" s="59" t="s">
        <v>853</v>
      </c>
      <c r="G376" s="137" t="s">
        <v>299</v>
      </c>
      <c r="H376" s="75">
        <f>Card_main!R69</f>
        <v>0</v>
      </c>
      <c r="I376" s="76" t="str">
        <f>Card_main!S69</f>
        <v>Hab</v>
      </c>
      <c r="J376" s="76" t="str">
        <f>Card_main!T69</f>
        <v>Com</v>
      </c>
      <c r="K376">
        <f t="shared" si="95"/>
      </c>
      <c r="L376">
        <f t="shared" si="96"/>
      </c>
      <c r="M376">
        <f t="shared" si="97"/>
      </c>
      <c r="N376">
        <f t="shared" si="98"/>
        <v>0.3710000000000003</v>
      </c>
      <c r="O376">
        <f t="shared" si="100"/>
        <v>357</v>
      </c>
      <c r="P376" s="38">
        <f t="shared" si="101"/>
      </c>
      <c r="Q376" s="38">
        <f t="shared" si="102"/>
      </c>
      <c r="R376">
        <f ca="1" t="shared" si="103"/>
      </c>
      <c r="S376">
        <f ca="1" t="shared" si="104"/>
      </c>
      <c r="T376">
        <f ca="1" t="shared" si="105"/>
      </c>
      <c r="U376">
        <f ca="1" t="shared" si="106"/>
      </c>
      <c r="V376">
        <f t="shared" si="107"/>
      </c>
      <c r="W376">
        <f ca="1" t="shared" si="99"/>
      </c>
      <c r="X376">
        <f t="shared" si="108"/>
      </c>
      <c r="AL376">
        <f ca="1" t="shared" si="109"/>
      </c>
    </row>
    <row r="377" spans="1:38" ht="15">
      <c r="A377">
        <v>376</v>
      </c>
      <c r="B377">
        <f>IF(A377&gt;N$383,"",$D$2*10000+Calculations!A377)</f>
      </c>
      <c r="C377">
        <f t="shared" si="110"/>
      </c>
      <c r="D377" s="59" t="s">
        <v>1150</v>
      </c>
      <c r="E377" s="61" t="s">
        <v>854</v>
      </c>
      <c r="F377" s="59" t="s">
        <v>855</v>
      </c>
      <c r="G377" s="137" t="s">
        <v>300</v>
      </c>
      <c r="H377" s="75">
        <f>Card_main!R70</f>
        <v>0</v>
      </c>
      <c r="I377" s="76" t="str">
        <f>Card_main!S70</f>
        <v>Hab</v>
      </c>
      <c r="J377" s="76" t="str">
        <f>Card_main!T70</f>
        <v>Com</v>
      </c>
      <c r="K377">
        <f t="shared" si="95"/>
      </c>
      <c r="L377">
        <f t="shared" si="96"/>
      </c>
      <c r="M377">
        <f t="shared" si="97"/>
      </c>
      <c r="N377">
        <f t="shared" si="98"/>
        <v>0.3720000000000003</v>
      </c>
      <c r="O377">
        <f t="shared" si="100"/>
        <v>358</v>
      </c>
      <c r="P377" s="38">
        <f t="shared" si="101"/>
      </c>
      <c r="Q377" s="38">
        <f t="shared" si="102"/>
      </c>
      <c r="R377">
        <f ca="1" t="shared" si="103"/>
      </c>
      <c r="S377">
        <f ca="1" t="shared" si="104"/>
      </c>
      <c r="T377">
        <f ca="1" t="shared" si="105"/>
      </c>
      <c r="U377">
        <f ca="1" t="shared" si="106"/>
      </c>
      <c r="V377">
        <f t="shared" si="107"/>
      </c>
      <c r="W377">
        <f ca="1" t="shared" si="99"/>
      </c>
      <c r="X377">
        <f t="shared" si="108"/>
      </c>
      <c r="AL377">
        <f ca="1" t="shared" si="109"/>
      </c>
    </row>
    <row r="378" spans="1:38" ht="15">
      <c r="A378" s="38">
        <v>377</v>
      </c>
      <c r="B378">
        <f>IF(A378&gt;N$383,"",$D$2*10000+Calculations!A378)</f>
      </c>
      <c r="C378">
        <f t="shared" si="110"/>
      </c>
      <c r="D378" s="59" t="s">
        <v>1459</v>
      </c>
      <c r="E378" s="61" t="s">
        <v>1460</v>
      </c>
      <c r="F378" s="59" t="s">
        <v>1461</v>
      </c>
      <c r="G378" s="137" t="s">
        <v>1462</v>
      </c>
      <c r="H378" s="75">
        <f>Card_main!R71</f>
        <v>0</v>
      </c>
      <c r="I378" s="76" t="str">
        <f>Card_main!S71</f>
        <v>Hab</v>
      </c>
      <c r="J378" s="76" t="str">
        <f>Card_main!T71</f>
        <v>Com</v>
      </c>
      <c r="K378">
        <f t="shared" si="95"/>
      </c>
      <c r="L378">
        <f t="shared" si="96"/>
      </c>
      <c r="M378">
        <f t="shared" si="97"/>
      </c>
      <c r="N378">
        <f t="shared" si="98"/>
        <v>0.3730000000000003</v>
      </c>
      <c r="O378">
        <f t="shared" si="100"/>
        <v>359</v>
      </c>
      <c r="P378" s="38">
        <f t="shared" si="101"/>
      </c>
      <c r="Q378" s="38">
        <f t="shared" si="102"/>
      </c>
      <c r="R378">
        <f ca="1" t="shared" si="103"/>
      </c>
      <c r="S378">
        <f ca="1" t="shared" si="104"/>
      </c>
      <c r="T378">
        <f ca="1" t="shared" si="105"/>
      </c>
      <c r="U378">
        <f ca="1" t="shared" si="106"/>
      </c>
      <c r="V378">
        <f t="shared" si="107"/>
      </c>
      <c r="W378">
        <f ca="1" t="shared" si="99"/>
      </c>
      <c r="X378">
        <f t="shared" si="108"/>
      </c>
      <c r="AL378">
        <f ca="1" t="shared" si="109"/>
      </c>
    </row>
    <row r="379" spans="1:38" ht="15">
      <c r="A379">
        <v>378</v>
      </c>
      <c r="B379">
        <f>IF(A379&gt;N$383,"",$D$2*10000+Calculations!A379)</f>
      </c>
      <c r="C379">
        <f t="shared" si="110"/>
      </c>
      <c r="D379" s="59" t="s">
        <v>1151</v>
      </c>
      <c r="E379" s="61" t="s">
        <v>1463</v>
      </c>
      <c r="F379" s="59" t="s">
        <v>856</v>
      </c>
      <c r="G379" s="137" t="s">
        <v>301</v>
      </c>
      <c r="H379" s="75">
        <f>Card_main!R72</f>
        <v>0</v>
      </c>
      <c r="I379" s="76" t="str">
        <f>Card_main!S72</f>
        <v>Hab</v>
      </c>
      <c r="J379" s="76" t="str">
        <f>Card_main!T72</f>
        <v>Com</v>
      </c>
      <c r="K379">
        <f t="shared" si="95"/>
      </c>
      <c r="L379">
        <f t="shared" si="96"/>
      </c>
      <c r="M379">
        <f t="shared" si="97"/>
      </c>
      <c r="N379">
        <f t="shared" si="98"/>
        <v>0.3740000000000003</v>
      </c>
      <c r="O379">
        <f t="shared" si="100"/>
        <v>360</v>
      </c>
      <c r="P379" s="38">
        <f t="shared" si="101"/>
      </c>
      <c r="Q379" s="38">
        <f t="shared" si="102"/>
      </c>
      <c r="R379">
        <f ca="1" t="shared" si="103"/>
      </c>
      <c r="S379">
        <f ca="1" t="shared" si="104"/>
      </c>
      <c r="T379">
        <f ca="1" t="shared" si="105"/>
      </c>
      <c r="U379">
        <f ca="1" t="shared" si="106"/>
      </c>
      <c r="V379">
        <f t="shared" si="107"/>
      </c>
      <c r="W379">
        <f ca="1" t="shared" si="99"/>
      </c>
      <c r="X379">
        <f t="shared" si="108"/>
      </c>
      <c r="AL379">
        <f ca="1" t="shared" si="109"/>
      </c>
    </row>
    <row r="380" spans="1:38" ht="15">
      <c r="A380">
        <v>379</v>
      </c>
      <c r="B380">
        <f>IF(A380&gt;N$383,"",$D$2*10000+Calculations!A380)</f>
      </c>
      <c r="C380">
        <f t="shared" si="110"/>
      </c>
      <c r="D380" s="59" t="s">
        <v>1152</v>
      </c>
      <c r="E380" s="61" t="s">
        <v>646</v>
      </c>
      <c r="F380" s="59" t="s">
        <v>857</v>
      </c>
      <c r="G380" s="137" t="s">
        <v>302</v>
      </c>
      <c r="H380" s="75">
        <f>Card_main!R73</f>
        <v>0</v>
      </c>
      <c r="I380" s="76" t="str">
        <f>Card_main!S73</f>
        <v>Hab</v>
      </c>
      <c r="J380" s="76" t="str">
        <f>Card_main!T73</f>
        <v>Com</v>
      </c>
      <c r="K380">
        <f t="shared" si="95"/>
      </c>
      <c r="L380">
        <f t="shared" si="96"/>
      </c>
      <c r="M380">
        <f t="shared" si="97"/>
      </c>
      <c r="N380">
        <f t="shared" si="98"/>
        <v>0.3750000000000003</v>
      </c>
      <c r="O380">
        <f t="shared" si="100"/>
        <v>361</v>
      </c>
      <c r="P380" s="38">
        <f t="shared" si="101"/>
      </c>
      <c r="Q380" s="38">
        <f t="shared" si="102"/>
      </c>
      <c r="R380">
        <f ca="1" t="shared" si="103"/>
      </c>
      <c r="S380">
        <f ca="1" t="shared" si="104"/>
      </c>
      <c r="T380">
        <f ca="1" t="shared" si="105"/>
      </c>
      <c r="U380">
        <f ca="1" t="shared" si="106"/>
      </c>
      <c r="V380">
        <f t="shared" si="107"/>
      </c>
      <c r="W380">
        <f ca="1" t="shared" si="99"/>
      </c>
      <c r="X380">
        <f t="shared" si="108"/>
      </c>
      <c r="AL380">
        <f ca="1" t="shared" si="109"/>
      </c>
    </row>
    <row r="381" spans="1:38" ht="15">
      <c r="A381" s="38">
        <v>380</v>
      </c>
      <c r="B381">
        <f>IF(A381&gt;N$383,"",$D$2*10000+Calculations!A381)</f>
      </c>
      <c r="C381">
        <f t="shared" si="110"/>
      </c>
      <c r="D381" s="59" t="s">
        <v>1153</v>
      </c>
      <c r="E381" s="61" t="s">
        <v>640</v>
      </c>
      <c r="F381" s="59" t="s">
        <v>859</v>
      </c>
      <c r="G381" s="137" t="s">
        <v>303</v>
      </c>
      <c r="H381" s="75">
        <f>Card_main!R74</f>
        <v>0</v>
      </c>
      <c r="I381" s="76" t="str">
        <f>Card_main!S74</f>
        <v>Hab</v>
      </c>
      <c r="J381" s="76" t="str">
        <f>Card_main!T74</f>
        <v>Com</v>
      </c>
      <c r="K381">
        <f t="shared" si="95"/>
      </c>
      <c r="L381">
        <f t="shared" si="96"/>
      </c>
      <c r="M381">
        <f t="shared" si="97"/>
      </c>
      <c r="N381">
        <f t="shared" si="98"/>
        <v>0.3760000000000003</v>
      </c>
      <c r="O381">
        <f t="shared" si="100"/>
        <v>362</v>
      </c>
      <c r="P381" s="38">
        <f t="shared" si="101"/>
      </c>
      <c r="Q381" s="38">
        <f t="shared" si="102"/>
      </c>
      <c r="R381">
        <f ca="1" t="shared" si="103"/>
      </c>
      <c r="S381">
        <f ca="1" t="shared" si="104"/>
      </c>
      <c r="T381">
        <f ca="1" t="shared" si="105"/>
      </c>
      <c r="U381">
        <f ca="1" t="shared" si="106"/>
      </c>
      <c r="V381">
        <f t="shared" si="107"/>
      </c>
      <c r="W381">
        <f ca="1" t="shared" si="99"/>
      </c>
      <c r="X381">
        <f t="shared" si="108"/>
      </c>
      <c r="AL381">
        <f ca="1" t="shared" si="109"/>
      </c>
    </row>
    <row r="382" spans="1:38" ht="15">
      <c r="A382">
        <v>381</v>
      </c>
      <c r="B382">
        <f>IF(A382&gt;N$383,"",$D$2*10000+Calculations!A382)</f>
      </c>
      <c r="C382">
        <f t="shared" si="110"/>
      </c>
      <c r="D382" s="59" t="s">
        <v>1154</v>
      </c>
      <c r="E382" s="61" t="s">
        <v>860</v>
      </c>
      <c r="F382" s="59" t="s">
        <v>861</v>
      </c>
      <c r="G382" s="137" t="s">
        <v>862</v>
      </c>
      <c r="H382" s="75">
        <f>Card_main!R75</f>
        <v>0</v>
      </c>
      <c r="I382" s="76" t="str">
        <f>Card_main!S75</f>
        <v>Hab</v>
      </c>
      <c r="J382" s="76" t="str">
        <f>Card_main!T75</f>
        <v>Com</v>
      </c>
      <c r="K382">
        <f t="shared" si="95"/>
      </c>
      <c r="L382">
        <f t="shared" si="96"/>
      </c>
      <c r="M382">
        <f t="shared" si="97"/>
      </c>
      <c r="N382">
        <f t="shared" si="98"/>
        <v>0.3770000000000003</v>
      </c>
      <c r="O382">
        <f t="shared" si="100"/>
        <v>363</v>
      </c>
      <c r="P382" s="38">
        <f t="shared" si="101"/>
      </c>
      <c r="Q382" s="38">
        <f t="shared" si="102"/>
      </c>
      <c r="R382">
        <f ca="1" t="shared" si="103"/>
      </c>
      <c r="S382">
        <f ca="1" t="shared" si="104"/>
      </c>
      <c r="T382">
        <f ca="1" t="shared" si="105"/>
      </c>
      <c r="U382">
        <f ca="1" t="shared" si="106"/>
      </c>
      <c r="V382">
        <f t="shared" si="107"/>
      </c>
      <c r="W382">
        <f ca="1" t="shared" si="99"/>
      </c>
      <c r="X382">
        <f t="shared" si="108"/>
      </c>
      <c r="AL382">
        <f ca="1" t="shared" si="109"/>
      </c>
    </row>
    <row r="383" spans="1:38" ht="15">
      <c r="A383">
        <v>382</v>
      </c>
      <c r="B383">
        <f>IF(A383&gt;N$383,"",$D$2*10000+Calculations!A383)</f>
      </c>
      <c r="C383">
        <f t="shared" si="110"/>
      </c>
      <c r="D383" s="59" t="s">
        <v>1464</v>
      </c>
      <c r="E383" s="61" t="s">
        <v>1465</v>
      </c>
      <c r="F383" s="59" t="s">
        <v>1466</v>
      </c>
      <c r="G383" s="137" t="s">
        <v>1467</v>
      </c>
      <c r="H383" s="75">
        <f>Card_main!R76</f>
        <v>0</v>
      </c>
      <c r="I383" s="76" t="str">
        <f>Card_main!S76</f>
        <v>Hab</v>
      </c>
      <c r="J383" s="76" t="str">
        <f>Card_main!T76</f>
        <v>Com</v>
      </c>
      <c r="K383">
        <f t="shared" si="95"/>
      </c>
      <c r="L383">
        <f t="shared" si="96"/>
      </c>
      <c r="M383">
        <f t="shared" si="97"/>
      </c>
      <c r="N383">
        <f t="shared" si="98"/>
        <v>0.3780000000000003</v>
      </c>
      <c r="O383">
        <f t="shared" si="100"/>
        <v>364</v>
      </c>
      <c r="P383" s="38">
        <f t="shared" si="101"/>
      </c>
      <c r="Q383" s="38">
        <f>IF(O383&gt;N$383,"",(LOOKUP(O383,N$20:N$383,O$20:O$383)+19-P$19))</f>
      </c>
      <c r="R383">
        <f ca="1" t="shared" si="103"/>
      </c>
      <c r="S383">
        <f ca="1" t="shared" si="104"/>
      </c>
      <c r="T383">
        <f ca="1" t="shared" si="105"/>
      </c>
      <c r="U383">
        <f ca="1" t="shared" si="106"/>
      </c>
      <c r="V383">
        <f t="shared" si="107"/>
      </c>
      <c r="W383">
        <f ca="1" t="shared" si="99"/>
      </c>
      <c r="X383">
        <f t="shared" si="108"/>
      </c>
      <c r="AL383">
        <f ca="1" t="shared" si="109"/>
      </c>
    </row>
    <row r="384" spans="1:20" ht="15">
      <c r="A384" s="38"/>
      <c r="D384" s="59"/>
      <c r="E384" s="61"/>
      <c r="F384" s="59"/>
      <c r="G384" s="59"/>
      <c r="H384" s="75"/>
      <c r="I384" s="76"/>
      <c r="J384" s="76"/>
      <c r="K384"/>
      <c r="L384"/>
      <c r="P384" s="38"/>
      <c r="Q384" s="38"/>
      <c r="T384"/>
    </row>
    <row r="385" spans="4:20" ht="15">
      <c r="D385" s="59"/>
      <c r="E385" s="61"/>
      <c r="F385" s="59"/>
      <c r="G385" s="59"/>
      <c r="H385" s="75"/>
      <c r="I385" s="76"/>
      <c r="J385" s="76"/>
      <c r="K385"/>
      <c r="L385"/>
      <c r="P385" s="38"/>
      <c r="Q385" s="38"/>
      <c r="T385"/>
    </row>
    <row r="386" spans="4:20" ht="15">
      <c r="D386" s="59"/>
      <c r="E386" s="61"/>
      <c r="F386" s="59"/>
      <c r="G386" s="59"/>
      <c r="H386" s="75"/>
      <c r="I386" s="76"/>
      <c r="J386" s="76"/>
      <c r="K386"/>
      <c r="L386"/>
      <c r="P386" s="38"/>
      <c r="Q386" s="38"/>
      <c r="T386"/>
    </row>
    <row r="387" spans="1:7" ht="12.75">
      <c r="A387" s="38"/>
      <c r="G387" s="37"/>
    </row>
    <row r="390" ht="12.75">
      <c r="A390" s="38"/>
    </row>
    <row r="393" ht="12.75">
      <c r="A393" s="38"/>
    </row>
    <row r="396" ht="12.75">
      <c r="A396" s="38"/>
    </row>
    <row r="399" ht="12.75">
      <c r="A399" s="38"/>
    </row>
    <row r="402" ht="12.75">
      <c r="A402" s="38"/>
    </row>
    <row r="405" ht="12.75">
      <c r="A405" s="38"/>
    </row>
    <row r="408" ht="12.75">
      <c r="A408" s="38"/>
    </row>
    <row r="411" ht="12.75">
      <c r="A411" s="38"/>
    </row>
    <row r="414" ht="12.75">
      <c r="A414" s="38"/>
    </row>
  </sheetData>
  <sheetProtection sheet="1"/>
  <conditionalFormatting sqref="E384:E386">
    <cfRule type="containsText" priority="14" dxfId="0" operator="containsText" text="$">
      <formula>NOT(ISERROR(SEARCH("$",E384)))</formula>
    </cfRule>
  </conditionalFormatting>
  <conditionalFormatting sqref="E114">
    <cfRule type="containsText" priority="4" dxfId="0" operator="containsText" text="$">
      <formula>NOT(ISERROR(SEARCH("$",E114)))</formula>
    </cfRule>
  </conditionalFormatting>
  <conditionalFormatting sqref="E369">
    <cfRule type="containsText" priority="3" dxfId="0" operator="containsText" text="$">
      <formula>NOT(ISERROR(SEARCH("$",E369)))</formula>
    </cfRule>
  </conditionalFormatting>
  <conditionalFormatting sqref="E330">
    <cfRule type="containsText" priority="2" dxfId="0" operator="containsText" text="$">
      <formula>NOT(ISERROR(SEARCH("$",E330)))</formula>
    </cfRule>
  </conditionalFormatting>
  <conditionalFormatting sqref="E307">
    <cfRule type="containsText" priority="1" dxfId="0" operator="containsText" text="$">
      <formula>NOT(ISERROR(SEARCH("$",E307)))</formula>
    </cfRule>
  </conditionalFormatting>
  <conditionalFormatting sqref="E20 E22:E55 E58:E113 E370:E383 D256 E115:E255 E257:E306 E331:E368 E308:E329">
    <cfRule type="containsText" priority="6" dxfId="0" operator="containsText" text="$">
      <formula>NOT(ISERROR(SEARCH("$",D20)))</formula>
    </cfRule>
  </conditionalFormatting>
  <conditionalFormatting sqref="E21">
    <cfRule type="containsText" priority="5" dxfId="0" operator="containsText" text="$">
      <formula>NOT(ISERROR(SEARCH("$",E21)))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Preston</dc:creator>
  <cp:keywords/>
  <dc:description/>
  <cp:lastModifiedBy>BOB</cp:lastModifiedBy>
  <cp:lastPrinted>2014-04-07T21:22:55Z</cp:lastPrinted>
  <dcterms:created xsi:type="dcterms:W3CDTF">2005-03-11T14:07:57Z</dcterms:created>
  <dcterms:modified xsi:type="dcterms:W3CDTF">2016-05-04T12:44:29Z</dcterms:modified>
  <cp:category/>
  <cp:version/>
  <cp:contentType/>
  <cp:contentStatus/>
</cp:coreProperties>
</file>